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C9924792-356D-4805-913A-3174945AF50F}" xr6:coauthVersionLast="47" xr6:coauthVersionMax="47" xr10:uidLastSave="{00000000-0000-0000-0000-000000000000}"/>
  <bookViews>
    <workbookView xWindow="-28920" yWindow="-120" windowWidth="29040" windowHeight="15840" tabRatio="878" xr2:uid="{00000000-000D-0000-FFFF-FFFF00000000}"/>
  </bookViews>
  <sheets>
    <sheet name="基礎入力" sheetId="47" r:id="rId1"/>
    <sheet name="実施状況報告書（活動組織）" sheetId="39" r:id="rId2"/>
    <sheet name="１活動記録（集合写真）" sheetId="27" r:id="rId3"/>
    <sheet name="２活動記録（作業写真整理帳）" sheetId="37" r:id="rId4"/>
    <sheet name="３モニタリング結果報告書（活動組織）" sheetId="38" r:id="rId5"/>
    <sheet name="４金銭出納簿（活動組織）" sheetId="19" r:id="rId6"/>
    <sheet name="集計・検算" sheetId="49" r:id="rId7"/>
    <sheet name="５実施状況整理票（活動組織）" sheetId="40" r:id="rId8"/>
    <sheet name="６効果チェックシート（活動組織）" sheetId="41" r:id="rId9"/>
    <sheet name="７関係人口名簿" sheetId="48" r:id="rId10"/>
    <sheet name="８クロコンチェック（活動組織）" sheetId="34" r:id="rId11"/>
  </sheets>
  <definedNames>
    <definedName name="_Hlk92833663" localSheetId="1">'実施状況報告書（活動組織）'!$A$28</definedName>
    <definedName name="_xlnm.Print_Area" localSheetId="2">'１活動記録（集合写真）'!$A$2:$L$37</definedName>
    <definedName name="_xlnm.Print_Area" localSheetId="3">'２活動記録（作業写真整理帳）'!$A$2:$L$40</definedName>
    <definedName name="_xlnm.Print_Area" localSheetId="4">'３モニタリング結果報告書（活動組織）'!$A$2:$L$30</definedName>
    <definedName name="_xlnm.Print_Area" localSheetId="5">'４金銭出納簿（活動組織）'!$A$6:$N$42</definedName>
    <definedName name="_xlnm.Print_Area" localSheetId="7">'５実施状況整理票（活動組織）'!$A$2:$AH$18</definedName>
    <definedName name="_xlnm.Print_Area" localSheetId="8">'６効果チェックシート（活動組織）'!$A$2:$J$53</definedName>
    <definedName name="_xlnm.Print_Area" localSheetId="10">'８クロコンチェック（活動組織）'!$A$2:$O$50</definedName>
    <definedName name="_xlnm.Print_Area" localSheetId="0">基礎入力!$A$1:$K$35</definedName>
    <definedName name="_xlnm.Print_Area" localSheetId="1">'実施状況報告書（活動組織）'!$A$2:$X$38</definedName>
    <definedName name="_xlnm.Print_Area" localSheetId="6">集計・検算!$A$4:$P$66</definedName>
    <definedName name="_xlnm.Print_Titles" localSheetId="5">'４金銭出納簿（活動組織）'!$12:$14</definedName>
    <definedName name="_xlnm.Print_Titles" localSheetId="7">'５実施状況整理票（活動組織）'!$2:$10</definedName>
    <definedName name="solver_eng" localSheetId="8" hidden="1">1</definedName>
    <definedName name="solver_neg" localSheetId="8" hidden="1">1</definedName>
    <definedName name="solver_num" localSheetId="8" hidden="1">0</definedName>
    <definedName name="solver_opt" localSheetId="8" hidden="1">'６効果チェックシート（活動組織）'!#REF!</definedName>
    <definedName name="solver_typ" localSheetId="8" hidden="1">1</definedName>
    <definedName name="solver_val" localSheetId="8" hidden="1">0</definedName>
    <definedName name="solver_ver" localSheetId="8"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37" l="1"/>
  <c r="D37" i="49" l="1"/>
  <c r="D36" i="49"/>
  <c r="D35" i="49"/>
  <c r="D34" i="49"/>
  <c r="D33" i="49"/>
  <c r="D31" i="49"/>
  <c r="D30" i="49"/>
  <c r="D29" i="49"/>
  <c r="D28" i="49"/>
  <c r="F22" i="49"/>
  <c r="G22" i="49"/>
  <c r="H22" i="49"/>
  <c r="I22" i="49"/>
  <c r="J22" i="49"/>
  <c r="E22" i="49"/>
  <c r="I19" i="49"/>
  <c r="J19" i="49"/>
  <c r="F36" i="49" s="1"/>
  <c r="I20" i="49"/>
  <c r="J20" i="49"/>
  <c r="F37" i="49" s="1"/>
  <c r="J18" i="49"/>
  <c r="W12" i="40" s="1"/>
  <c r="I18" i="49"/>
  <c r="H13" i="49"/>
  <c r="H14" i="49"/>
  <c r="H15" i="49"/>
  <c r="H21" i="49" s="1"/>
  <c r="H16" i="49"/>
  <c r="H17" i="49"/>
  <c r="E13" i="49"/>
  <c r="F13" i="49"/>
  <c r="G13" i="49"/>
  <c r="E14" i="49"/>
  <c r="F14" i="49"/>
  <c r="G14" i="49"/>
  <c r="F30" i="49" s="1"/>
  <c r="E15" i="49"/>
  <c r="F15" i="49"/>
  <c r="G15" i="49"/>
  <c r="E16" i="49"/>
  <c r="F16" i="49"/>
  <c r="G16" i="49"/>
  <c r="E17" i="49"/>
  <c r="F17" i="49"/>
  <c r="G17" i="49"/>
  <c r="F12" i="49"/>
  <c r="G12" i="49"/>
  <c r="E12" i="49"/>
  <c r="D22" i="49"/>
  <c r="D10" i="49"/>
  <c r="D11" i="49"/>
  <c r="D9" i="49"/>
  <c r="K15" i="49"/>
  <c r="L12" i="49"/>
  <c r="K12" i="49"/>
  <c r="E33" i="49"/>
  <c r="E31" i="49"/>
  <c r="E30" i="49"/>
  <c r="E29" i="49"/>
  <c r="E28" i="49"/>
  <c r="D17" i="47"/>
  <c r="E24" i="47"/>
  <c r="E9" i="47"/>
  <c r="G22" i="47"/>
  <c r="K22" i="47" s="1"/>
  <c r="E32" i="49" s="1"/>
  <c r="D60" i="49"/>
  <c r="E58" i="49"/>
  <c r="D58" i="49"/>
  <c r="E57" i="49"/>
  <c r="D57" i="49"/>
  <c r="E56" i="49"/>
  <c r="L14" i="49"/>
  <c r="K14" i="49"/>
  <c r="L13" i="49"/>
  <c r="K13" i="49"/>
  <c r="J17" i="47"/>
  <c r="I17" i="47"/>
  <c r="H17" i="47"/>
  <c r="J13" i="47"/>
  <c r="I13" i="47"/>
  <c r="H13" i="47"/>
  <c r="G13" i="47"/>
  <c r="F13" i="47"/>
  <c r="E13" i="47"/>
  <c r="D13" i="47"/>
  <c r="G17" i="47"/>
  <c r="F17" i="47"/>
  <c r="E17" i="47"/>
  <c r="J21" i="47"/>
  <c r="I21" i="47"/>
  <c r="H21" i="47"/>
  <c r="F21" i="47"/>
  <c r="E59" i="49" s="1"/>
  <c r="D21" i="47"/>
  <c r="D64" i="49"/>
  <c r="F64" i="49" s="1"/>
  <c r="D63" i="49"/>
  <c r="F63" i="49" s="1"/>
  <c r="E62" i="49"/>
  <c r="D62" i="49"/>
  <c r="D61" i="49"/>
  <c r="J61" i="49" s="1"/>
  <c r="J58" i="49"/>
  <c r="F31" i="49"/>
  <c r="G5" i="41"/>
  <c r="K28" i="27"/>
  <c r="K18" i="27"/>
  <c r="K8" i="27"/>
  <c r="L14" i="27"/>
  <c r="L24" i="27"/>
  <c r="L34" i="27"/>
  <c r="L6" i="37"/>
  <c r="L6" i="27"/>
  <c r="A9" i="19"/>
  <c r="A3" i="38"/>
  <c r="A3" i="37"/>
  <c r="A3" i="27"/>
  <c r="A16" i="39"/>
  <c r="D4" i="49"/>
  <c r="J62" i="49"/>
  <c r="L37" i="49"/>
  <c r="C44" i="49" l="1"/>
  <c r="D21" i="49"/>
  <c r="O13" i="49"/>
  <c r="F35" i="49"/>
  <c r="F32" i="49"/>
  <c r="H32" i="49" s="1"/>
  <c r="I32" i="49" s="1"/>
  <c r="K32" i="49" s="1"/>
  <c r="F28" i="49"/>
  <c r="F33" i="49"/>
  <c r="I21" i="49"/>
  <c r="I23" i="49" s="1"/>
  <c r="J21" i="49"/>
  <c r="J23" i="49" s="1"/>
  <c r="F29" i="49"/>
  <c r="G21" i="49"/>
  <c r="F21" i="49"/>
  <c r="F23" i="49" s="1"/>
  <c r="E21" i="49"/>
  <c r="G28" i="49"/>
  <c r="AF12" i="40"/>
  <c r="K19" i="49"/>
  <c r="F34" i="49"/>
  <c r="X12" i="40"/>
  <c r="AE12" i="40"/>
  <c r="H36" i="49"/>
  <c r="K18" i="49"/>
  <c r="F58" i="49"/>
  <c r="F62" i="49"/>
  <c r="O9" i="49" l="1"/>
  <c r="O17" i="49" s="1"/>
  <c r="O18" i="49" s="1"/>
  <c r="F38" i="49"/>
  <c r="G32" i="49"/>
  <c r="L32" i="49"/>
  <c r="AC12" i="40"/>
  <c r="AB12" i="40"/>
  <c r="E23" i="49"/>
  <c r="G23" i="49"/>
  <c r="AD12" i="40"/>
  <c r="H35" i="49"/>
  <c r="I35" i="49" s="1"/>
  <c r="I36" i="49"/>
  <c r="L36" i="49"/>
  <c r="D23" i="49"/>
  <c r="O10" i="49" l="1"/>
  <c r="AA12" i="40"/>
  <c r="K35" i="49"/>
  <c r="G63" i="49"/>
  <c r="I63" i="49" s="1"/>
  <c r="K36" i="49"/>
  <c r="G64" i="49"/>
  <c r="I64" i="49" s="1"/>
  <c r="J64" i="49" l="1"/>
  <c r="J63" i="49"/>
  <c r="L35" i="49"/>
  <c r="K34" i="48" l="1"/>
  <c r="K35" i="48"/>
  <c r="O13" i="39"/>
  <c r="O11" i="39"/>
  <c r="D56" i="49"/>
  <c r="K31" i="47"/>
  <c r="K29" i="47"/>
  <c r="F28" i="47"/>
  <c r="G26" i="47"/>
  <c r="G25" i="47"/>
  <c r="I24" i="47"/>
  <c r="I23" i="47"/>
  <c r="E23" i="47"/>
  <c r="I18" i="47"/>
  <c r="I14" i="47"/>
  <c r="E14" i="47"/>
  <c r="E10" i="47"/>
  <c r="F56" i="49" l="1"/>
  <c r="G24" i="47"/>
  <c r="L17" i="49" s="1"/>
  <c r="G14" i="47"/>
  <c r="E61" i="49"/>
  <c r="F61" i="49" s="1"/>
  <c r="G23" i="47"/>
  <c r="K16" i="49" s="1"/>
  <c r="G9" i="47"/>
  <c r="I9" i="47" s="1"/>
  <c r="K36" i="48"/>
  <c r="G10" i="47"/>
  <c r="I10" i="47"/>
  <c r="I28" i="47" s="1"/>
  <c r="E18" i="47"/>
  <c r="E21" i="47" s="1"/>
  <c r="L16" i="49" l="1"/>
  <c r="D59" i="49"/>
  <c r="K17" i="49"/>
  <c r="K20" i="47"/>
  <c r="K19" i="47"/>
  <c r="K12" i="47"/>
  <c r="K23" i="47"/>
  <c r="K16" i="47"/>
  <c r="K11" i="47"/>
  <c r="K15" i="47"/>
  <c r="K10" i="47"/>
  <c r="K14" i="47"/>
  <c r="G18" i="47"/>
  <c r="K18" i="47" s="1"/>
  <c r="F57" i="49"/>
  <c r="E66" i="49"/>
  <c r="H28" i="49"/>
  <c r="E28" i="47"/>
  <c r="K26" i="47"/>
  <c r="E36" i="49" s="1"/>
  <c r="G36" i="49" s="1"/>
  <c r="K24" i="47"/>
  <c r="E34" i="49" s="1"/>
  <c r="H34" i="49" s="1"/>
  <c r="K25" i="47"/>
  <c r="E35" i="49" s="1"/>
  <c r="G35" i="49" s="1"/>
  <c r="K27" i="47"/>
  <c r="E37" i="49" s="1"/>
  <c r="K9" i="47"/>
  <c r="G28" i="47" l="1"/>
  <c r="G21" i="47"/>
  <c r="L15" i="49" s="1"/>
  <c r="F59" i="49"/>
  <c r="F66" i="49" s="1"/>
  <c r="D66" i="49"/>
  <c r="C43" i="49" s="1"/>
  <c r="K17" i="47"/>
  <c r="G30" i="49" s="1"/>
  <c r="K13" i="47"/>
  <c r="H29" i="49" s="1"/>
  <c r="I29" i="49" s="1"/>
  <c r="G57" i="49" s="1"/>
  <c r="G33" i="49"/>
  <c r="H33" i="49"/>
  <c r="G34" i="49"/>
  <c r="J34" i="49" s="1"/>
  <c r="H62" i="49" s="1"/>
  <c r="K21" i="47"/>
  <c r="I28" i="49"/>
  <c r="J28" i="49"/>
  <c r="I34" i="49"/>
  <c r="L34" i="49"/>
  <c r="E38" i="49" l="1"/>
  <c r="G29" i="49"/>
  <c r="J29" i="49" s="1"/>
  <c r="H57" i="49" s="1"/>
  <c r="I57" i="49" s="1"/>
  <c r="H30" i="49"/>
  <c r="I30" i="49" s="1"/>
  <c r="G58" i="49" s="1"/>
  <c r="K34" i="49"/>
  <c r="J33" i="49"/>
  <c r="H61" i="49" s="1"/>
  <c r="G31" i="49"/>
  <c r="H31" i="49"/>
  <c r="L33" i="49"/>
  <c r="I33" i="49"/>
  <c r="H56" i="49"/>
  <c r="K28" i="47"/>
  <c r="G62" i="49"/>
  <c r="I62" i="49" s="1"/>
  <c r="G56" i="49"/>
  <c r="K28" i="49"/>
  <c r="L28" i="49" s="1"/>
  <c r="K29" i="49" l="1"/>
  <c r="L30" i="49"/>
  <c r="J30" i="49"/>
  <c r="H58" i="49" s="1"/>
  <c r="I58" i="49" s="1"/>
  <c r="I31" i="49"/>
  <c r="I38" i="49" s="1"/>
  <c r="H39" i="49"/>
  <c r="H38" i="49"/>
  <c r="K33" i="49"/>
  <c r="G61" i="49"/>
  <c r="I61" i="49" s="1"/>
  <c r="J31" i="49"/>
  <c r="H59" i="49" s="1"/>
  <c r="I56" i="49"/>
  <c r="J56" i="49" s="1"/>
  <c r="H66" i="49" l="1"/>
  <c r="Z12" i="40" s="1"/>
  <c r="K30" i="49"/>
  <c r="J57" i="49"/>
  <c r="L29" i="49"/>
  <c r="J39" i="49"/>
  <c r="G59" i="49"/>
  <c r="G66" i="49" s="1"/>
  <c r="C45" i="49" s="1"/>
  <c r="A50" i="49" s="1"/>
  <c r="I39" i="49"/>
  <c r="J38" i="49"/>
  <c r="K31" i="49"/>
  <c r="L31" i="49" s="1"/>
  <c r="O14" i="49"/>
  <c r="K39" i="49" l="1"/>
  <c r="L39" i="49" s="1"/>
  <c r="K38" i="49"/>
  <c r="L38" i="49" s="1"/>
  <c r="I59" i="49"/>
  <c r="I66" i="49" s="1"/>
  <c r="V12" i="40"/>
  <c r="U12" i="40" s="1"/>
  <c r="J66" i="49" l="1"/>
  <c r="J59" i="49"/>
  <c r="S12" i="40"/>
  <c r="T12" i="40"/>
  <c r="C46" i="49"/>
  <c r="C50" i="49"/>
</calcChain>
</file>

<file path=xl/sharedStrings.xml><?xml version="1.0" encoding="utf-8"?>
<sst xmlns="http://schemas.openxmlformats.org/spreadsheetml/2006/main" count="693" uniqueCount="414">
  <si>
    <t>番　　　号</t>
  </si>
  <si>
    <t>年　月　日</t>
  </si>
  <si>
    <t>記</t>
  </si>
  <si>
    <t>計</t>
  </si>
  <si>
    <t>活動推進費</t>
  </si>
  <si>
    <t>日付</t>
  </si>
  <si>
    <t>内容</t>
  </si>
  <si>
    <t>支出（円）</t>
  </si>
  <si>
    <t>資機材購入費のうち交付金充当額</t>
  </si>
  <si>
    <t>活動実施日</t>
  </si>
  <si>
    <t>人件費</t>
  </si>
  <si>
    <t>委託費</t>
  </si>
  <si>
    <t>その他</t>
  </si>
  <si>
    <t>１　活動の目標等</t>
  </si>
  <si>
    <t>モニタリング調査方法：</t>
  </si>
  <si>
    <t>実施状況整理票</t>
    <rPh sb="0" eb="2">
      <t>ジッシ</t>
    </rPh>
    <rPh sb="2" eb="4">
      <t>ジョウキョウ</t>
    </rPh>
    <rPh sb="4" eb="6">
      <t>セイリ</t>
    </rPh>
    <rPh sb="6" eb="7">
      <t>ヒョウ</t>
    </rPh>
    <phoneticPr fontId="13"/>
  </si>
  <si>
    <t>都道府県名</t>
    <rPh sb="0" eb="4">
      <t>トドウフケン</t>
    </rPh>
    <rPh sb="4" eb="5">
      <t>メイ</t>
    </rPh>
    <phoneticPr fontId="13"/>
  </si>
  <si>
    <t>地域協議会名</t>
    <rPh sb="0" eb="2">
      <t>チイキ</t>
    </rPh>
    <rPh sb="2" eb="5">
      <t>キョウギカイ</t>
    </rPh>
    <rPh sb="5" eb="6">
      <t>メイ</t>
    </rPh>
    <phoneticPr fontId="13"/>
  </si>
  <si>
    <t>活動組織名</t>
    <rPh sb="0" eb="2">
      <t>カツドウ</t>
    </rPh>
    <rPh sb="2" eb="5">
      <t>ソシキメイ</t>
    </rPh>
    <phoneticPr fontId="13"/>
  </si>
  <si>
    <t>備考</t>
    <rPh sb="0" eb="2">
      <t>ビコウ</t>
    </rPh>
    <phoneticPr fontId="13"/>
  </si>
  <si>
    <t>収入</t>
    <rPh sb="0" eb="2">
      <t>シュウニュウ</t>
    </rPh>
    <phoneticPr fontId="13"/>
  </si>
  <si>
    <t>支出</t>
    <rPh sb="0" eb="2">
      <t>シシュツ</t>
    </rPh>
    <phoneticPr fontId="13"/>
  </si>
  <si>
    <t>自己負担額</t>
    <rPh sb="0" eb="2">
      <t>ジコ</t>
    </rPh>
    <rPh sb="2" eb="4">
      <t>フタン</t>
    </rPh>
    <rPh sb="4" eb="5">
      <t>ガク</t>
    </rPh>
    <phoneticPr fontId="13"/>
  </si>
  <si>
    <t>人件費</t>
    <rPh sb="0" eb="3">
      <t>ジンケンヒ</t>
    </rPh>
    <phoneticPr fontId="13"/>
  </si>
  <si>
    <t>その他</t>
    <rPh sb="2" eb="3">
      <t>タ</t>
    </rPh>
    <phoneticPr fontId="13"/>
  </si>
  <si>
    <t>都道府県の支援額</t>
    <rPh sb="0" eb="4">
      <t>トドウフケン</t>
    </rPh>
    <rPh sb="5" eb="7">
      <t>シエン</t>
    </rPh>
    <rPh sb="7" eb="8">
      <t>ガク</t>
    </rPh>
    <phoneticPr fontId="13"/>
  </si>
  <si>
    <t>項目</t>
    <rPh sb="0" eb="2">
      <t>コウモク</t>
    </rPh>
    <phoneticPr fontId="7"/>
  </si>
  <si>
    <t>　</t>
    <phoneticPr fontId="7"/>
  </si>
  <si>
    <t>活動場所</t>
    <rPh sb="0" eb="2">
      <t>カツドウ</t>
    </rPh>
    <rPh sb="2" eb="4">
      <t>バショ</t>
    </rPh>
    <phoneticPr fontId="20"/>
  </si>
  <si>
    <t>活動内容</t>
    <rPh sb="0" eb="2">
      <t>カツドウ</t>
    </rPh>
    <rPh sb="2" eb="4">
      <t>ナイヨウ</t>
    </rPh>
    <phoneticPr fontId="20"/>
  </si>
  <si>
    <t>実施時間</t>
    <rPh sb="0" eb="2">
      <t>ジッシ</t>
    </rPh>
    <rPh sb="2" eb="4">
      <t>ジカン</t>
    </rPh>
    <phoneticPr fontId="20"/>
  </si>
  <si>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</si>
  <si>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0"/>
  </si>
  <si>
    <t>災害等で活動区域が被害を受け、活動が行えなかった。</t>
    <phoneticPr fontId="13"/>
  </si>
  <si>
    <t>土地所有者との協定が締結できず活動を行えなかった。</t>
    <phoneticPr fontId="13"/>
  </si>
  <si>
    <t>感染症等の感染防止ため活動を行えなかった。</t>
    <phoneticPr fontId="13"/>
  </si>
  <si>
    <t>災害等で活動区域までの道が被害を受け、活動が行えなかった。</t>
    <rPh sb="0" eb="2">
      <t>サイガイ</t>
    </rPh>
    <phoneticPr fontId="13"/>
  </si>
  <si>
    <t>構成員</t>
    <rPh sb="0" eb="3">
      <t>コウセイイン</t>
    </rPh>
    <phoneticPr fontId="20"/>
  </si>
  <si>
    <t>構成員以外</t>
    <rPh sb="0" eb="3">
      <t>コウセイイン</t>
    </rPh>
    <rPh sb="3" eb="5">
      <t>イガイ</t>
    </rPh>
    <phoneticPr fontId="20"/>
  </si>
  <si>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</si>
  <si>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</si>
  <si>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</si>
  <si>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</si>
  <si>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</si>
  <si>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</si>
  <si>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</si>
  <si>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</si>
  <si>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</si>
  <si>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</si>
  <si>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</si>
  <si>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</si>
  <si>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</si>
  <si>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</si>
  <si>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</si>
  <si>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</si>
  <si>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</si>
  <si>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</si>
  <si>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</si>
  <si>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</si>
  <si>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</si>
  <si>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</si>
  <si>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</si>
  <si>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</si>
  <si>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</si>
  <si>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</si>
  <si>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</si>
  <si>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</si>
  <si>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（２）適正な防除</t>
  </si>
  <si>
    <t>（６）生物多様性への悪影響の防止</t>
  </si>
  <si>
    <t>□</t>
  </si>
  <si>
    <t xml:space="preserve">）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</si>
  <si>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</si>
  <si>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</si>
  <si>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</si>
  <si>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</si>
  <si>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</si>
  <si>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t>計</t>
    <rPh sb="0" eb="1">
      <t>ケイ</t>
    </rPh>
    <phoneticPr fontId="7"/>
  </si>
  <si>
    <t>（様式第14号）</t>
    <phoneticPr fontId="8"/>
  </si>
  <si>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</si>
  <si>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</si>
  <si>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</si>
  <si>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</si>
  <si>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</si>
  <si>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</si>
  <si>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</si>
  <si>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</si>
  <si>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</si>
  <si>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</si>
  <si>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</si>
  <si>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</si>
  <si>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</si>
  <si>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</si>
  <si>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</si>
  <si>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</si>
  <si>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</si>
  <si>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</si>
  <si>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</si>
  <si>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</si>
  <si>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</si>
  <si>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</si>
  <si>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</si>
  <si>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</si>
  <si>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</si>
  <si>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</si>
  <si>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</si>
  <si>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</si>
  <si>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</si>
  <si>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</si>
  <si>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</si>
  <si>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</si>
  <si>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</si>
  <si>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</si>
  <si>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</si>
  <si>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</si>
  <si>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</si>
  <si>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</si>
  <si>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</si>
  <si>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</si>
  <si>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</si>
  <si>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</si>
  <si>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（様式第18号）</t>
    <rPh sb="1" eb="3">
      <t>ヨウシキ</t>
    </rPh>
    <rPh sb="3" eb="4">
      <t>ダイ</t>
    </rPh>
    <rPh sb="6" eb="7">
      <t>ゴウ</t>
    </rPh>
    <phoneticPr fontId="20"/>
  </si>
  <si>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</si>
  <si>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0"/>
  </si>
  <si>
    <t>取組
内容</t>
    <rPh sb="0" eb="1">
      <t>ト</t>
    </rPh>
    <rPh sb="1" eb="2">
      <t>クミ</t>
    </rPh>
    <rPh sb="3" eb="5">
      <t>ナイヨウ</t>
    </rPh>
    <phoneticPr fontId="20"/>
  </si>
  <si>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</si>
  <si>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</si>
  <si>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</si>
  <si>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</si>
  <si>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</si>
  <si>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</si>
  <si>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</si>
  <si>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</si>
  <si>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</si>
  <si>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0"/>
  </si>
  <si>
    <t>（様式第18号　別添）</t>
    <rPh sb="1" eb="3">
      <t>ヨウシキ</t>
    </rPh>
    <rPh sb="3" eb="4">
      <t>ダイ</t>
    </rPh>
    <rPh sb="6" eb="7">
      <t>ゴウ</t>
    </rPh>
    <rPh sb="8" eb="10">
      <t>ベッテン</t>
    </rPh>
    <phoneticPr fontId="20"/>
  </si>
  <si>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</si>
  <si>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</si>
  <si>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0"/>
  </si>
  <si>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</si>
  <si>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</si>
  <si>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</si>
  <si>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0"/>
  </si>
  <si>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</si>
  <si>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</si>
  <si>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0"/>
  </si>
  <si>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0"/>
  </si>
  <si>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</si>
  <si>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</si>
  <si>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</si>
  <si>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</si>
  <si>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</si>
  <si>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</si>
  <si>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</si>
  <si>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</si>
  <si>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</si>
  <si>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</si>
  <si>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</si>
  <si>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</si>
  <si>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８　環境負荷軽減のクロスコンプライアンスチェックシート（様式第14号）</t>
  </si>
  <si>
    <t>事務所が在する市町村名</t>
    <rPh sb="0" eb="2">
      <t>ジム</t>
    </rPh>
    <rPh sb="2" eb="3">
      <t>ジョ</t>
    </rPh>
    <rPh sb="4" eb="5">
      <t>ザイ</t>
    </rPh>
    <rPh sb="7" eb="10">
      <t>シチョウソン</t>
    </rPh>
    <rPh sb="10" eb="11">
      <t>メイ</t>
    </rPh>
    <phoneticPr fontId="13"/>
  </si>
  <si>
    <t>対象森林が所在する市町村名</t>
    <rPh sb="0" eb="2">
      <t>タイショウ</t>
    </rPh>
    <rPh sb="2" eb="4">
      <t>シンリン</t>
    </rPh>
    <rPh sb="5" eb="7">
      <t>ショザイ</t>
    </rPh>
    <rPh sb="9" eb="12">
      <t>シチョウソン</t>
    </rPh>
    <rPh sb="12" eb="13">
      <t>メイ</t>
    </rPh>
    <phoneticPr fontId="13"/>
  </si>
  <si>
    <t>構成員数</t>
    <rPh sb="0" eb="3">
      <t>コウセイイン</t>
    </rPh>
    <rPh sb="3" eb="4">
      <t>スウ</t>
    </rPh>
    <phoneticPr fontId="13"/>
  </si>
  <si>
    <t>実施した内容</t>
    <rPh sb="0" eb="2">
      <t>ジッシ</t>
    </rPh>
    <rPh sb="4" eb="6">
      <t>ナイヨウ</t>
    </rPh>
    <phoneticPr fontId="13"/>
  </si>
  <si>
    <t>アドバイザー制度の利用</t>
    <rPh sb="6" eb="8">
      <t>セイド</t>
    </rPh>
    <rPh sb="9" eb="11">
      <t>リヨウ</t>
    </rPh>
    <phoneticPr fontId="7"/>
  </si>
  <si>
    <t>実施に係る収支</t>
    <rPh sb="0" eb="2">
      <t>ジッシ</t>
    </rPh>
    <rPh sb="3" eb="4">
      <t>カカ</t>
    </rPh>
    <rPh sb="5" eb="7">
      <t>シュウシ</t>
    </rPh>
    <phoneticPr fontId="13"/>
  </si>
  <si>
    <t>主たる活動</t>
    <rPh sb="0" eb="1">
      <t>シュ</t>
    </rPh>
    <rPh sb="3" eb="5">
      <t>カツドウ</t>
    </rPh>
    <phoneticPr fontId="13"/>
  </si>
  <si>
    <t>従たる活動</t>
    <rPh sb="0" eb="1">
      <t>ジュウ</t>
    </rPh>
    <rPh sb="3" eb="5">
      <t>カツドウ</t>
    </rPh>
    <phoneticPr fontId="13"/>
  </si>
  <si>
    <t>地域活動型</t>
    <rPh sb="0" eb="2">
      <t>チイキ</t>
    </rPh>
    <rPh sb="2" eb="5">
      <t>カツドウガタ</t>
    </rPh>
    <phoneticPr fontId="7"/>
  </si>
  <si>
    <t>複業実践型</t>
    <rPh sb="0" eb="5">
      <t>フクギョウジッセンガタ</t>
    </rPh>
    <phoneticPr fontId="13"/>
  </si>
  <si>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3"/>
  </si>
  <si>
    <t>機能強化の延長</t>
    <rPh sb="0" eb="2">
      <t>キノウ</t>
    </rPh>
    <rPh sb="2" eb="4">
      <t>キョウカ</t>
    </rPh>
    <rPh sb="5" eb="7">
      <t>エンチョウ</t>
    </rPh>
    <phoneticPr fontId="13"/>
  </si>
  <si>
    <t>関係人口創出・維持の実施</t>
    <rPh sb="0" eb="2">
      <t>カンケイ</t>
    </rPh>
    <rPh sb="2" eb="4">
      <t>ジンコウ</t>
    </rPh>
    <rPh sb="4" eb="6">
      <t>ソウシュツ</t>
    </rPh>
    <rPh sb="7" eb="9">
      <t>イジ</t>
    </rPh>
    <rPh sb="10" eb="12">
      <t>ジッシ</t>
    </rPh>
    <phoneticPr fontId="13"/>
  </si>
  <si>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3"/>
  </si>
  <si>
    <t>資機材等整備の実施</t>
    <rPh sb="0" eb="3">
      <t>シキザイ</t>
    </rPh>
    <rPh sb="3" eb="4">
      <t>トウ</t>
    </rPh>
    <rPh sb="4" eb="6">
      <t>セイビ</t>
    </rPh>
    <rPh sb="7" eb="9">
      <t>ジッシ</t>
    </rPh>
    <phoneticPr fontId="13"/>
  </si>
  <si>
    <t>活動推進費の使用</t>
    <rPh sb="0" eb="2">
      <t>カツドウ</t>
    </rPh>
    <rPh sb="2" eb="4">
      <t>スイシン</t>
    </rPh>
    <rPh sb="4" eb="5">
      <t>ヒ</t>
    </rPh>
    <rPh sb="6" eb="8">
      <t>シヨウ</t>
    </rPh>
    <phoneticPr fontId="13"/>
  </si>
  <si>
    <t>収入　計</t>
    <rPh sb="0" eb="2">
      <t>シュウニュウ</t>
    </rPh>
    <rPh sb="3" eb="4">
      <t>ケイ</t>
    </rPh>
    <phoneticPr fontId="13"/>
  </si>
  <si>
    <t>国・地方公共団体</t>
    <rPh sb="0" eb="1">
      <t>クニ</t>
    </rPh>
    <rPh sb="2" eb="8">
      <t>チホウコウキョウダンタイ</t>
    </rPh>
    <phoneticPr fontId="7"/>
  </si>
  <si>
    <t>支出　計</t>
    <rPh sb="0" eb="2">
      <t>シシュツ</t>
    </rPh>
    <rPh sb="3" eb="4">
      <t>ケイ</t>
    </rPh>
    <phoneticPr fontId="13"/>
  </si>
  <si>
    <t>外部委託費</t>
    <rPh sb="0" eb="2">
      <t>ガイブ</t>
    </rPh>
    <rPh sb="2" eb="4">
      <t>イタク</t>
    </rPh>
    <rPh sb="4" eb="5">
      <t>ヒ</t>
    </rPh>
    <phoneticPr fontId="13"/>
  </si>
  <si>
    <t>資機材等整備
（購入額）</t>
    <rPh sb="0" eb="3">
      <t>シキザイ</t>
    </rPh>
    <rPh sb="3" eb="4">
      <t>トウ</t>
    </rPh>
    <rPh sb="4" eb="6">
      <t>セイビ</t>
    </rPh>
    <rPh sb="8" eb="10">
      <t>コウニュウ</t>
    </rPh>
    <rPh sb="10" eb="11">
      <t>ガク</t>
    </rPh>
    <phoneticPr fontId="13"/>
  </si>
  <si>
    <t>交付額・支援額　計</t>
    <rPh sb="0" eb="3">
      <t>コウフガク</t>
    </rPh>
    <rPh sb="4" eb="6">
      <t>シエン</t>
    </rPh>
    <rPh sb="6" eb="7">
      <t>ガク</t>
    </rPh>
    <rPh sb="8" eb="9">
      <t>ケイ</t>
    </rPh>
    <phoneticPr fontId="7"/>
  </si>
  <si>
    <t>国</t>
    <rPh sb="0" eb="1">
      <t>クニ</t>
    </rPh>
    <phoneticPr fontId="13"/>
  </si>
  <si>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</si>
  <si>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</si>
  <si>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</si>
  <si>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3"/>
  </si>
  <si>
    <t>資機材等整備
（交付額）</t>
    <rPh sb="0" eb="3">
      <t>シキザイ</t>
    </rPh>
    <rPh sb="3" eb="4">
      <t>トウ</t>
    </rPh>
    <rPh sb="4" eb="6">
      <t>セイビ</t>
    </rPh>
    <rPh sb="8" eb="11">
      <t>コウフガク</t>
    </rPh>
    <phoneticPr fontId="13"/>
  </si>
  <si>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</si>
  <si>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</si>
  <si>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</si>
  <si>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3"/>
  </si>
  <si>
    <t>1/3以内該当</t>
    <rPh sb="3" eb="5">
      <t>イナイ</t>
    </rPh>
    <rPh sb="5" eb="7">
      <t>ガイトウ</t>
    </rPh>
    <phoneticPr fontId="13"/>
  </si>
  <si>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</si>
  <si>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</si>
  <si>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</si>
  <si>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</si>
  <si>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</si>
  <si>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</si>
  <si>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</si>
  <si>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</si>
  <si>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</si>
  <si>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</si>
  <si>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</si>
  <si>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</si>
  <si>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</si>
  <si>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3"/>
  </si>
  <si>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</si>
  <si>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　本年度の取組年度</t>
    <rPh sb="2" eb="5">
      <t>ホンネンド</t>
    </rPh>
    <rPh sb="6" eb="8">
      <t>トリクミ</t>
    </rPh>
    <rPh sb="8" eb="10">
      <t>ネンド</t>
    </rPh>
    <phoneticPr fontId="13"/>
  </si>
  <si>
    <t>計画１年目</t>
    <rPh sb="0" eb="2">
      <t>ケイカク</t>
    </rPh>
    <rPh sb="3" eb="5">
      <t>ネンメ</t>
    </rPh>
    <phoneticPr fontId="13"/>
  </si>
  <si>
    <t>計画２年目</t>
    <rPh sb="0" eb="2">
      <t>ケイカク</t>
    </rPh>
    <rPh sb="3" eb="5">
      <t>ネンメ</t>
    </rPh>
    <phoneticPr fontId="13"/>
  </si>
  <si>
    <t>計画３年目</t>
    <rPh sb="0" eb="2">
      <t>ケイカク</t>
    </rPh>
    <rPh sb="3" eb="5">
      <t>ネンメ</t>
    </rPh>
    <phoneticPr fontId="13"/>
  </si>
  <si>
    <t>■　効果チェックシート</t>
    <rPh sb="2" eb="4">
      <t>コウカ</t>
    </rPh>
    <phoneticPr fontId="13"/>
  </si>
  <si>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3"/>
  </si>
  <si>
    <t>該当
すれば
○</t>
    <rPh sb="0" eb="2">
      <t>ガイトウ</t>
    </rPh>
    <phoneticPr fontId="13"/>
  </si>
  <si>
    <t>具体的な変化または成果</t>
    <rPh sb="0" eb="3">
      <t>グタイテキ</t>
    </rPh>
    <rPh sb="4" eb="6">
      <t>ヘンカ</t>
    </rPh>
    <rPh sb="9" eb="11">
      <t>セイカ</t>
    </rPh>
    <phoneticPr fontId="13"/>
  </si>
  <si>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</si>
  <si>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3"/>
  </si>
  <si>
    <t>（横展開）</t>
    <phoneticPr fontId="13"/>
  </si>
  <si>
    <t>幅広い年齢層が協力して活動を行った</t>
    <phoneticPr fontId="13"/>
  </si>
  <si>
    <t>新聞や雑誌、広報誌などで活動を紹介された</t>
    <phoneticPr fontId="13"/>
  </si>
  <si>
    <t>他団体（活動団体、企業、自治体等）との協力関係がうまれた</t>
    <phoneticPr fontId="13"/>
  </si>
  <si>
    <t>外部（異なる集落や都市）の住民も森林整備活動に参加した</t>
    <phoneticPr fontId="13"/>
  </si>
  <si>
    <t>活動の持続性</t>
    <rPh sb="0" eb="2">
      <t>カツドウ</t>
    </rPh>
    <rPh sb="3" eb="6">
      <t>ジゾクセイ</t>
    </rPh>
    <phoneticPr fontId="13"/>
  </si>
  <si>
    <t>構成員が森林整備のための技術や安全管理の資格を取得した</t>
    <phoneticPr fontId="13"/>
  </si>
  <si>
    <t>（自立性）</t>
    <rPh sb="1" eb="4">
      <t>ジリツセイ</t>
    </rPh>
    <phoneticPr fontId="13"/>
  </si>
  <si>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3"/>
  </si>
  <si>
    <t>森林整備のために利用可能な本交付金以外の資金が増えた</t>
    <phoneticPr fontId="13"/>
  </si>
  <si>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3"/>
  </si>
  <si>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3"/>
  </si>
  <si>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</si>
  <si>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3"/>
  </si>
  <si>
    <t>（景観）</t>
    <phoneticPr fontId="13"/>
  </si>
  <si>
    <t>活動組織の構成員以外から景観が良くなったと言われるようになった</t>
    <phoneticPr fontId="13"/>
  </si>
  <si>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3"/>
  </si>
  <si>
    <t>対象森林が観光資源としても利用できるようになった</t>
    <rPh sb="0" eb="2">
      <t>タイショウ</t>
    </rPh>
    <rPh sb="2" eb="4">
      <t>シンリン</t>
    </rPh>
    <rPh sb="5" eb="7">
      <t>カンコウ</t>
    </rPh>
    <rPh sb="7" eb="9">
      <t>シゲン</t>
    </rPh>
    <rPh sb="13" eb="15">
      <t>リヨウ</t>
    </rPh>
    <phoneticPr fontId="13"/>
  </si>
  <si>
    <t>在来種や歴史性を考慮した地域ならではの景観を守っている</t>
    <phoneticPr fontId="13"/>
  </si>
  <si>
    <t>対象森林が、地域の憩いの場として活用されている</t>
    <rPh sb="0" eb="2">
      <t>タイショウ</t>
    </rPh>
    <rPh sb="2" eb="4">
      <t>シンリン</t>
    </rPh>
    <rPh sb="6" eb="8">
      <t>チイキ</t>
    </rPh>
    <rPh sb="9" eb="10">
      <t>イコ</t>
    </rPh>
    <rPh sb="12" eb="13">
      <t>バ</t>
    </rPh>
    <rPh sb="16" eb="18">
      <t>カツヨウ</t>
    </rPh>
    <phoneticPr fontId="13"/>
  </si>
  <si>
    <t>（文化・教育）</t>
    <phoneticPr fontId="13"/>
  </si>
  <si>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3"/>
  </si>
  <si>
    <t>地域の幼稚園、保育園、小中学校のいずれかと協力関係にある</t>
    <phoneticPr fontId="13"/>
  </si>
  <si>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3"/>
  </si>
  <si>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3"/>
  </si>
  <si>
    <t>鳥獣被害が軽減された（野生鳥獣の出没・侵入が減った）</t>
    <phoneticPr fontId="13"/>
  </si>
  <si>
    <t>（その他）</t>
    <phoneticPr fontId="13"/>
  </si>
  <si>
    <t>地域の農業と連携した活動を行った</t>
    <rPh sb="0" eb="2">
      <t>チイキ</t>
    </rPh>
    <rPh sb="3" eb="5">
      <t>ノウギョウ</t>
    </rPh>
    <rPh sb="6" eb="8">
      <t>レンケイ</t>
    </rPh>
    <rPh sb="10" eb="12">
      <t>カツドウ</t>
    </rPh>
    <rPh sb="13" eb="14">
      <t>オコナ</t>
    </rPh>
    <phoneticPr fontId="13"/>
  </si>
  <si>
    <t>希少動植物の保護や生物多様性の保全に貢献している</t>
    <phoneticPr fontId="13"/>
  </si>
  <si>
    <t>土砂流出が軽減されるなど自然災害の防止に役立った</t>
    <phoneticPr fontId="13"/>
  </si>
  <si>
    <t>特産品の開発や地域の雇用創出など地域経済の活性化に貢献している</t>
    <phoneticPr fontId="13"/>
  </si>
  <si>
    <t>→次ページ</t>
    <rPh sb="1" eb="2">
      <t>ジ</t>
    </rPh>
    <phoneticPr fontId="13"/>
  </si>
  <si>
    <t>■　効果チェックに際して特筆すべき事項</t>
    <rPh sb="2" eb="4">
      <t>コウカ</t>
    </rPh>
    <rPh sb="9" eb="10">
      <t>サイ</t>
    </rPh>
    <rPh sb="12" eb="14">
      <t>トクヒツ</t>
    </rPh>
    <rPh sb="17" eb="19">
      <t>ジコウ</t>
    </rPh>
    <phoneticPr fontId="13"/>
  </si>
  <si>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3"/>
  </si>
  <si>
    <t>昨年度と比較したときの延べ人数の増減</t>
    <rPh sb="0" eb="3">
      <t>サクネンド</t>
    </rPh>
    <rPh sb="4" eb="6">
      <t>ヒカク</t>
    </rPh>
    <rPh sb="11" eb="12">
      <t>ノ</t>
    </rPh>
    <rPh sb="13" eb="15">
      <t>ニンズウ</t>
    </rPh>
    <rPh sb="16" eb="18">
      <t>ゾウゲン</t>
    </rPh>
    <phoneticPr fontId="13"/>
  </si>
  <si>
    <t>関係人口の</t>
    <rPh sb="0" eb="2">
      <t>カンケイ</t>
    </rPh>
    <rPh sb="2" eb="4">
      <t>ジンコウ</t>
    </rPh>
    <phoneticPr fontId="7"/>
  </si>
  <si>
    <t>（延べ人数で比較して）　増加した。（増加した人数：</t>
    <rPh sb="18" eb="20">
      <t>ゾウカ</t>
    </rPh>
    <rPh sb="22" eb="24">
      <t>ニンズウ</t>
    </rPh>
    <phoneticPr fontId="13"/>
  </si>
  <si>
    <t>人）</t>
    <rPh sb="0" eb="1">
      <t>ヒト</t>
    </rPh>
    <phoneticPr fontId="13"/>
  </si>
  <si>
    <t>創出・維持</t>
    <phoneticPr fontId="13"/>
  </si>
  <si>
    <t>（延べ人数で比較して）　減少した。（減少した人数：</t>
    <rPh sb="12" eb="14">
      <t>ゲンショウ</t>
    </rPh>
    <rPh sb="18" eb="20">
      <t>ゲンショウ</t>
    </rPh>
    <rPh sb="22" eb="24">
      <t>ニンズウ</t>
    </rPh>
    <phoneticPr fontId="13"/>
  </si>
  <si>
    <t>所見（自由記載）</t>
    <phoneticPr fontId="13"/>
  </si>
  <si>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3"/>
  </si>
  <si>
    <t>自然災害等による活動への影響</t>
    <rPh sb="0" eb="2">
      <t>シゼン</t>
    </rPh>
    <rPh sb="2" eb="4">
      <t>サイガイ</t>
    </rPh>
    <rPh sb="4" eb="5">
      <t>トウ</t>
    </rPh>
    <rPh sb="8" eb="10">
      <t>カツドウ</t>
    </rPh>
    <rPh sb="12" eb="14">
      <t>エイキョウ</t>
    </rPh>
    <phoneticPr fontId="13"/>
  </si>
  <si>
    <t>自然災害等</t>
    <rPh sb="0" eb="2">
      <t>シゼン</t>
    </rPh>
    <rPh sb="2" eb="4">
      <t>サイガイ</t>
    </rPh>
    <rPh sb="4" eb="5">
      <t>トウ</t>
    </rPh>
    <phoneticPr fontId="7"/>
  </si>
  <si>
    <t>その他（自由記載）</t>
    <rPh sb="2" eb="3">
      <t>タ</t>
    </rPh>
    <rPh sb="4" eb="6">
      <t>ジユウ</t>
    </rPh>
    <rPh sb="6" eb="8">
      <t>キサイ</t>
    </rPh>
    <phoneticPr fontId="13"/>
  </si>
  <si>
    <t>（様式第20号　別紙２）</t>
    <rPh sb="1" eb="3">
      <t>ヨウシキ</t>
    </rPh>
    <rPh sb="3" eb="4">
      <t>ダイ</t>
    </rPh>
    <rPh sb="6" eb="7">
      <t>ゴウ</t>
    </rPh>
    <rPh sb="8" eb="10">
      <t>ベッシ</t>
    </rPh>
    <phoneticPr fontId="13"/>
  </si>
  <si>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</si>
  <si>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</si>
  <si>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</si>
  <si>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</si>
  <si>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8"/>
  </si>
  <si>
    <t>備考
（資機材等財産の保管場所）</t>
    <phoneticPr fontId="7"/>
  </si>
  <si>
    <t>収入
（円）</t>
    <phoneticPr fontId="8"/>
  </si>
  <si>
    <t>立替
（円）</t>
    <phoneticPr fontId="7"/>
  </si>
  <si>
    <t>区分※</t>
    <rPh sb="0" eb="2">
      <t>クブン</t>
    </rPh>
    <phoneticPr fontId="7"/>
  </si>
  <si>
    <t>※　活動の区分：活動推進費＝１、地域活動型（森林資源活用）＝２、地域活動型（竹林資源活用）＝３、複業実践型＝４、機能強化＝５、関係人口創出・維持＝６</t>
    <rPh sb="2" eb="4">
      <t>カツドウ</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</si>
  <si>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</si>
  <si>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黄色のセルだけ入力して下さい</t>
    <rPh sb="0" eb="2">
      <t>キイロ</t>
    </rPh>
    <rPh sb="7" eb="9">
      <t>ニュウリョク</t>
    </rPh>
    <rPh sb="11" eb="12">
      <t>クダ</t>
    </rPh>
    <phoneticPr fontId="44"/>
  </si>
  <si>
    <t>黄色のセルに、採択申請書、採択決定通知、変更申請書（届出書）、変更承認通知、採択決定前着手届の情報を入力して下さい。</t>
    <rPh sb="0" eb="2">
      <t>キイロ</t>
    </rPh>
    <rPh sb="7" eb="9">
      <t>サイタク</t>
    </rPh>
    <rPh sb="9" eb="12">
      <t>シンセイショ</t>
    </rPh>
    <rPh sb="13" eb="15">
      <t>サイタク</t>
    </rPh>
    <rPh sb="15" eb="17">
      <t>ケッテイ</t>
    </rPh>
    <rPh sb="17" eb="19">
      <t>ツウチ</t>
    </rPh>
    <rPh sb="20" eb="22">
      <t>ヘンコウ</t>
    </rPh>
    <rPh sb="22" eb="25">
      <t>シンセイショ</t>
    </rPh>
    <rPh sb="26" eb="29">
      <t>トドケデショ</t>
    </rPh>
    <rPh sb="31" eb="33">
      <t>ヘンコウ</t>
    </rPh>
    <rPh sb="33" eb="35">
      <t>ショウニン</t>
    </rPh>
    <rPh sb="35" eb="37">
      <t>ツウチ</t>
    </rPh>
    <rPh sb="38" eb="40">
      <t>サイタク</t>
    </rPh>
    <rPh sb="40" eb="43">
      <t>ケッテイマエ</t>
    </rPh>
    <rPh sb="43" eb="45">
      <t>チャクシュ</t>
    </rPh>
    <rPh sb="45" eb="46">
      <t>トドケ</t>
    </rPh>
    <rPh sb="47" eb="49">
      <t>ジョウホウ</t>
    </rPh>
    <rPh sb="50" eb="52">
      <t>ニュウリョク</t>
    </rPh>
    <rPh sb="54" eb="55">
      <t>クダ</t>
    </rPh>
    <phoneticPr fontId="7"/>
  </si>
  <si>
    <t>活動組織名</t>
    <rPh sb="0" eb="2">
      <t>カツドウ</t>
    </rPh>
    <rPh sb="2" eb="5">
      <t>ソシキメイ</t>
    </rPh>
    <phoneticPr fontId="7"/>
  </si>
  <si>
    <t>○○の森保存会</t>
    <rPh sb="3" eb="4">
      <t>モリ</t>
    </rPh>
    <rPh sb="4" eb="7">
      <t>ホゾンカイ</t>
    </rPh>
    <phoneticPr fontId="7"/>
  </si>
  <si>
    <t>○山□夫</t>
    <rPh sb="0" eb="3">
      <t>マルヤマシカク</t>
    </rPh>
    <rPh sb="3" eb="4">
      <t>オ</t>
    </rPh>
    <phoneticPr fontId="7"/>
  </si>
  <si>
    <t>メニュー</t>
    <phoneticPr fontId="7"/>
  </si>
  <si>
    <t>交付単価</t>
    <rPh sb="0" eb="4">
      <t>コウフタンカ</t>
    </rPh>
    <phoneticPr fontId="7"/>
  </si>
  <si>
    <t>採択申請</t>
    <rPh sb="0" eb="2">
      <t>サイタク</t>
    </rPh>
    <rPh sb="2" eb="4">
      <t>シンセイ</t>
    </rPh>
    <phoneticPr fontId="7"/>
  </si>
  <si>
    <t>変更申請（届）</t>
    <rPh sb="0" eb="2">
      <t>ヘンコウ</t>
    </rPh>
    <rPh sb="2" eb="4">
      <t>シンセイ</t>
    </rPh>
    <rPh sb="5" eb="6">
      <t>トドケ</t>
    </rPh>
    <phoneticPr fontId="7"/>
  </si>
  <si>
    <t>申請面積等</t>
    <rPh sb="0" eb="2">
      <t>シンセイ</t>
    </rPh>
    <rPh sb="2" eb="4">
      <t>メンセキ</t>
    </rPh>
    <rPh sb="4" eb="5">
      <t>トウ</t>
    </rPh>
    <phoneticPr fontId="7"/>
  </si>
  <si>
    <t>交付金額</t>
  </si>
  <si>
    <t>市町村の
支援額</t>
    <rPh sb="0" eb="3">
      <t>シチョウソン</t>
    </rPh>
    <rPh sb="5" eb="8">
      <t>シエンガク</t>
    </rPh>
    <phoneticPr fontId="7"/>
  </si>
  <si>
    <t>-</t>
    <phoneticPr fontId="7"/>
  </si>
  <si>
    <t>間伐等（除伐・枝打ち含む）の実施面積(ha)</t>
    <rPh sb="0" eb="2">
      <t>カンバツ</t>
    </rPh>
    <rPh sb="2" eb="3">
      <t>トウ</t>
    </rPh>
    <rPh sb="4" eb="6">
      <t>ジョバツ</t>
    </rPh>
    <rPh sb="7" eb="9">
      <t>エダウ</t>
    </rPh>
    <rPh sb="10" eb="11">
      <t>フク</t>
    </rPh>
    <rPh sb="14" eb="16">
      <t>ジッシ</t>
    </rPh>
    <rPh sb="16" eb="18">
      <t>メンセキ</t>
    </rPh>
    <phoneticPr fontId="7"/>
  </si>
  <si>
    <t>当該年度に長期にわたり手入れをされていなかったと考えられる森林を整備した面積(ha)</t>
    <rPh sb="0" eb="2">
      <t>トウガイ</t>
    </rPh>
    <rPh sb="2" eb="4">
      <t>ネンド</t>
    </rPh>
    <rPh sb="5" eb="7">
      <t>チョウキ</t>
    </rPh>
    <rPh sb="11" eb="13">
      <t>テイ</t>
    </rPh>
    <rPh sb="24" eb="25">
      <t>カンガ</t>
    </rPh>
    <rPh sb="29" eb="31">
      <t>シンリン</t>
    </rPh>
    <rPh sb="32" eb="34">
      <t>セイビ</t>
    </rPh>
    <rPh sb="36" eb="38">
      <t>メンセキ</t>
    </rPh>
    <phoneticPr fontId="7"/>
  </si>
  <si>
    <t>採択通知書の日付け→</t>
    <rPh sb="0" eb="2">
      <t>サイタク</t>
    </rPh>
    <rPh sb="2" eb="5">
      <t>ツウチショ</t>
    </rPh>
    <rPh sb="6" eb="8">
      <t>ヒヅ</t>
    </rPh>
    <phoneticPr fontId="7"/>
  </si>
  <si>
    <t>変更承認通知書の日付け→</t>
    <rPh sb="0" eb="2">
      <t>ヘンコウ</t>
    </rPh>
    <rPh sb="2" eb="4">
      <t>ショウニン</t>
    </rPh>
    <rPh sb="4" eb="7">
      <t>ツウチショ</t>
    </rPh>
    <rPh sb="8" eb="10">
      <t>ヒヅ</t>
    </rPh>
    <phoneticPr fontId="7"/>
  </si>
  <si>
    <t>採択決定前着手届の着手予定日→</t>
    <rPh sb="0" eb="2">
      <t>サイタク</t>
    </rPh>
    <rPh sb="2" eb="5">
      <t>ケッテイマエ</t>
    </rPh>
    <rPh sb="5" eb="7">
      <t>チャクシュ</t>
    </rPh>
    <rPh sb="7" eb="8">
      <t>トドケ</t>
    </rPh>
    <rPh sb="9" eb="11">
      <t>チャクシュ</t>
    </rPh>
    <rPh sb="11" eb="14">
      <t>ヨテイビ</t>
    </rPh>
    <phoneticPr fontId="7"/>
  </si>
  <si>
    <t>地域活動型（森林資源活用）</t>
    <rPh sb="2" eb="5">
      <t>カツドウガタ</t>
    </rPh>
    <rPh sb="6" eb="8">
      <t>シンリン</t>
    </rPh>
    <rPh sb="8" eb="10">
      <t>シゲン</t>
    </rPh>
    <rPh sb="10" eb="12">
      <t>カツヨウ</t>
    </rPh>
    <phoneticPr fontId="7"/>
  </si>
  <si>
    <t>地域活動型（竹林資源活用）</t>
    <rPh sb="2" eb="5">
      <t>カツドウガタ</t>
    </rPh>
    <rPh sb="6" eb="8">
      <t>チクリン</t>
    </rPh>
    <rPh sb="8" eb="10">
      <t>シゲン</t>
    </rPh>
    <rPh sb="10" eb="12">
      <t>カツヨウ</t>
    </rPh>
    <phoneticPr fontId="7"/>
  </si>
  <si>
    <t>複業実践型</t>
    <rPh sb="0" eb="4">
      <t>フクギョウジッセン</t>
    </rPh>
    <rPh sb="4" eb="5">
      <t>ガタ</t>
    </rPh>
    <phoneticPr fontId="7"/>
  </si>
  <si>
    <t>森林機能強化</t>
    <phoneticPr fontId="7"/>
  </si>
  <si>
    <t>関係人口創出・維持</t>
    <rPh sb="0" eb="6">
      <t>カンケイジンコウソウシュツ</t>
    </rPh>
    <rPh sb="7" eb="9">
      <t>イジ</t>
    </rPh>
    <phoneticPr fontId="7"/>
  </si>
  <si>
    <t>資機材等整備1/2</t>
    <rPh sb="0" eb="3">
      <t>シキザイ</t>
    </rPh>
    <rPh sb="3" eb="4">
      <t>トウ</t>
    </rPh>
    <rPh sb="4" eb="6">
      <t>セイビ</t>
    </rPh>
    <phoneticPr fontId="49"/>
  </si>
  <si>
    <t>資機材等の整備1/3</t>
    <rPh sb="0" eb="3">
      <t>シキザイ</t>
    </rPh>
    <rPh sb="3" eb="4">
      <t>トウ</t>
    </rPh>
    <rPh sb="5" eb="7">
      <t>セイビ</t>
    </rPh>
    <phoneticPr fontId="49"/>
  </si>
  <si>
    <t>安全衛生装備</t>
    <rPh sb="0" eb="4">
      <t>アンゼンエイセイ</t>
    </rPh>
    <rPh sb="4" eb="6">
      <t>ソウビ</t>
    </rPh>
    <phoneticPr fontId="7"/>
  </si>
  <si>
    <t>1年目</t>
    <rPh sb="1" eb="3">
      <t>ネンメ</t>
    </rPh>
    <phoneticPr fontId="7"/>
  </si>
  <si>
    <t>2年目</t>
    <rPh sb="1" eb="3">
      <t>ネンメ</t>
    </rPh>
    <phoneticPr fontId="7"/>
  </si>
  <si>
    <t>3年目</t>
    <rPh sb="1" eb="3">
      <t>ネンメ</t>
    </rPh>
    <phoneticPr fontId="7"/>
  </si>
  <si>
    <t>定額</t>
    <rPh sb="0" eb="2">
      <t>テイガク</t>
    </rPh>
    <phoneticPr fontId="7"/>
  </si>
  <si>
    <t>群馬県地域協議会</t>
    <rPh sb="0" eb="3">
      <t>グンマケン</t>
    </rPh>
    <rPh sb="3" eb="5">
      <t>チイキ</t>
    </rPh>
    <rPh sb="5" eb="8">
      <t>キョウギカイ</t>
    </rPh>
    <phoneticPr fontId="7"/>
  </si>
  <si>
    <t>　会長　小山　兼広　殿</t>
    <rPh sb="1" eb="3">
      <t>カイチョウ</t>
    </rPh>
    <rPh sb="4" eb="6">
      <t>コヤマ</t>
    </rPh>
    <rPh sb="7" eb="9">
      <t>カネヒロ</t>
    </rPh>
    <rPh sb="10" eb="11">
      <t>ドノ</t>
    </rPh>
    <phoneticPr fontId="7"/>
  </si>
  <si>
    <t>森林・山村多面的機能発揮対策</t>
    <rPh sb="0" eb="2">
      <t>シンリン</t>
    </rPh>
    <rPh sb="3" eb="5">
      <t>サンソン</t>
    </rPh>
    <rPh sb="5" eb="8">
      <t>タメンテキ</t>
    </rPh>
    <rPh sb="8" eb="10">
      <t>キノウ</t>
    </rPh>
    <rPh sb="10" eb="12">
      <t>ハッキ</t>
    </rPh>
    <rPh sb="12" eb="14">
      <t>タイサク</t>
    </rPh>
    <phoneticPr fontId="7"/>
  </si>
  <si>
    <t>氏名</t>
    <rPh sb="0" eb="2">
      <t>シメイ</t>
    </rPh>
    <phoneticPr fontId="7"/>
  </si>
  <si>
    <t>役職</t>
    <rPh sb="0" eb="2">
      <t>ヤクショク</t>
    </rPh>
    <phoneticPr fontId="7"/>
  </si>
  <si>
    <t>代表者</t>
    <rPh sb="0" eb="3">
      <t>ダイヒョウシャ</t>
    </rPh>
    <phoneticPr fontId="7"/>
  </si>
  <si>
    <t>代表</t>
    <rPh sb="0" eb="2">
      <t>ダイヒョウ</t>
    </rPh>
    <phoneticPr fontId="7"/>
  </si>
  <si>
    <t>　令和７年度の実施状況について、里山林活性化による多面的機能発揮対策実施要領（令和７年３月31日６林整森第266号林野庁長官通知）別紙のⅢの第４の７（１）に基づき、下記の関係書類を添えて報告する。</t>
    <rPh sb="1" eb="3">
      <t>レイワ</t>
    </rPh>
    <rPh sb="4" eb="5">
      <t>ネン</t>
    </rPh>
    <rPh sb="5" eb="6">
      <t>ド</t>
    </rPh>
    <rPh sb="7" eb="9">
      <t>ジッシ</t>
    </rPh>
    <rPh sb="9" eb="11">
      <t>ジョウキョウ</t>
    </rPh>
    <rPh sb="16" eb="22">
      <t>サトヤマリンカッセイカ</t>
    </rPh>
    <rPh sb="25" eb="34">
      <t>タメンテキキノウハッキタイサク</t>
    </rPh>
    <rPh sb="39" eb="41">
      <t>レイワ</t>
    </rPh>
    <rPh sb="85" eb="87">
      <t>カンケイ</t>
    </rPh>
    <rPh sb="87" eb="89">
      <t>ショルイ</t>
    </rPh>
    <rPh sb="90" eb="91">
      <t>ソ</t>
    </rPh>
    <rPh sb="93" eb="95">
      <t>ホウコク</t>
    </rPh>
    <phoneticPr fontId="7"/>
  </si>
  <si>
    <t>７　「関係人口創出・維持」の活動の参加者名簿</t>
    <phoneticPr fontId="7"/>
  </si>
  <si>
    <t>活動場所：</t>
    <rPh sb="0" eb="4">
      <t>カツドウバショ</t>
    </rPh>
    <phoneticPr fontId="7"/>
  </si>
  <si>
    <t>活動内容：</t>
    <rPh sb="0" eb="2">
      <t>カツドウ</t>
    </rPh>
    <rPh sb="2" eb="4">
      <t>ナイヨウ</t>
    </rPh>
    <phoneticPr fontId="7"/>
  </si>
  <si>
    <t>居住地</t>
    <rPh sb="0" eb="3">
      <t>キョジュウチ</t>
    </rPh>
    <phoneticPr fontId="7"/>
  </si>
  <si>
    <t>区分</t>
    <rPh sb="0" eb="2">
      <t>クブン</t>
    </rPh>
    <phoneticPr fontId="7"/>
  </si>
  <si>
    <t>活動参加
人数</t>
    <rPh sb="0" eb="2">
      <t>カツドウ</t>
    </rPh>
    <rPh sb="2" eb="4">
      <t>サンカ</t>
    </rPh>
    <rPh sb="5" eb="7">
      <t>ニンズウ</t>
    </rPh>
    <phoneticPr fontId="7"/>
  </si>
  <si>
    <t>備考</t>
    <rPh sb="0" eb="2">
      <t>ビコウ</t>
    </rPh>
    <phoneticPr fontId="7"/>
  </si>
  <si>
    <t>～</t>
    <phoneticPr fontId="7"/>
  </si>
  <si>
    <t>活動日時：</t>
    <rPh sb="0" eb="2">
      <t>カツドウ</t>
    </rPh>
    <rPh sb="2" eb="4">
      <t>ニチジ</t>
    </rPh>
    <phoneticPr fontId="7"/>
  </si>
  <si>
    <t>「関係人口創出・維持」の活動の参加者名簿（地域外関係者名簿）</t>
    <rPh sb="21" eb="23">
      <t>チイキ</t>
    </rPh>
    <rPh sb="23" eb="24">
      <t>ガイ</t>
    </rPh>
    <rPh sb="24" eb="27">
      <t>カンケイシャ</t>
    </rPh>
    <rPh sb="27" eb="29">
      <t>メイボ</t>
    </rPh>
    <phoneticPr fontId="7"/>
  </si>
  <si>
    <t>※任意様式</t>
    <rPh sb="1" eb="5">
      <t>ニンイヨウシキ</t>
    </rPh>
    <phoneticPr fontId="7"/>
  </si>
  <si>
    <t>このシートは入力不要</t>
    <rPh sb="6" eb="8">
      <t>ニュウリョク</t>
    </rPh>
    <rPh sb="8" eb="10">
      <t>フヨウ</t>
    </rPh>
    <phoneticPr fontId="7"/>
  </si>
  <si>
    <t>（１）検算</t>
    <rPh sb="3" eb="5">
      <t>ケンザン</t>
    </rPh>
    <phoneticPr fontId="7"/>
  </si>
  <si>
    <t>内容</t>
    <rPh sb="0" eb="2">
      <t>ナイヨウ</t>
    </rPh>
    <phoneticPr fontId="7"/>
  </si>
  <si>
    <t>収入
（円）</t>
    <rPh sb="0" eb="2">
      <t>シュウニュウ</t>
    </rPh>
    <rPh sb="4" eb="5">
      <t>エン</t>
    </rPh>
    <phoneticPr fontId="7"/>
  </si>
  <si>
    <t>支出（円）</t>
    <rPh sb="0" eb="2">
      <t>シシュツ</t>
    </rPh>
    <rPh sb="3" eb="4">
      <t>エン</t>
    </rPh>
    <phoneticPr fontId="7"/>
  </si>
  <si>
    <t>資機材購入
費のうち交
付金充当額</t>
    <rPh sb="0" eb="3">
      <t>シキザイ</t>
    </rPh>
    <rPh sb="3" eb="5">
      <t>コウニュウ</t>
    </rPh>
    <rPh sb="6" eb="7">
      <t>ヒ</t>
    </rPh>
    <rPh sb="10" eb="11">
      <t>コウ</t>
    </rPh>
    <rPh sb="12" eb="13">
      <t>ヅケ</t>
    </rPh>
    <rPh sb="13" eb="14">
      <t>キン</t>
    </rPh>
    <rPh sb="14" eb="16">
      <t>ジュウトウ</t>
    </rPh>
    <rPh sb="16" eb="17">
      <t>ガク</t>
    </rPh>
    <phoneticPr fontId="7"/>
  </si>
  <si>
    <t>国の
支援率</t>
    <rPh sb="0" eb="1">
      <t>クニ</t>
    </rPh>
    <rPh sb="3" eb="5">
      <t>シエン</t>
    </rPh>
    <rPh sb="5" eb="6">
      <t>リツ</t>
    </rPh>
    <phoneticPr fontId="7"/>
  </si>
  <si>
    <t>市町村の
支援率</t>
    <rPh sb="0" eb="3">
      <t>シチョウソン</t>
    </rPh>
    <rPh sb="5" eb="7">
      <t>シエン</t>
    </rPh>
    <rPh sb="7" eb="8">
      <t>リツ</t>
    </rPh>
    <phoneticPr fontId="7"/>
  </si>
  <si>
    <t>人件費</t>
    <rPh sb="0" eb="3">
      <t>ジンケンヒ</t>
    </rPh>
    <phoneticPr fontId="7"/>
  </si>
  <si>
    <t>委託費</t>
    <rPh sb="0" eb="3">
      <t>イタクヒ</t>
    </rPh>
    <phoneticPr fontId="7"/>
  </si>
  <si>
    <t>その他</t>
    <rPh sb="2" eb="3">
      <t>タ</t>
    </rPh>
    <phoneticPr fontId="7"/>
  </si>
  <si>
    <t>資機材の
購入等</t>
    <rPh sb="0" eb="3">
      <t>シキザイ</t>
    </rPh>
    <rPh sb="5" eb="8">
      <t>コウニュウトウ</t>
    </rPh>
    <phoneticPr fontId="7"/>
  </si>
  <si>
    <t>事業費の額の確認</t>
    <rPh sb="0" eb="3">
      <t>ジギョウヒ</t>
    </rPh>
    <rPh sb="4" eb="5">
      <t>ガク</t>
    </rPh>
    <rPh sb="6" eb="8">
      <t>カクニン</t>
    </rPh>
    <phoneticPr fontId="7"/>
  </si>
  <si>
    <t>-</t>
    <phoneticPr fontId="44"/>
  </si>
  <si>
    <t>-</t>
  </si>
  <si>
    <t>事業費合計</t>
    <rPh sb="0" eb="3">
      <t>ジギョウヒ</t>
    </rPh>
    <rPh sb="3" eb="5">
      <t>ゴウケイ</t>
    </rPh>
    <phoneticPr fontId="43"/>
  </si>
  <si>
    <t>収支</t>
    <rPh sb="0" eb="2">
      <t>シュウシ</t>
    </rPh>
    <phoneticPr fontId="43"/>
  </si>
  <si>
    <t>地域環境保全タイプ（里山林保全）</t>
  </si>
  <si>
    <t>地域環境保全タイプ(侵入竹除去・竹林整備）</t>
    <rPh sb="10" eb="12">
      <t>シンニュウ</t>
    </rPh>
    <rPh sb="12" eb="13">
      <t>タケ</t>
    </rPh>
    <rPh sb="13" eb="15">
      <t>ジョキョ</t>
    </rPh>
    <phoneticPr fontId="43"/>
  </si>
  <si>
    <t>交付金額の確認</t>
    <rPh sb="0" eb="3">
      <t>コウフキン</t>
    </rPh>
    <rPh sb="3" eb="4">
      <t>ガク</t>
    </rPh>
    <rPh sb="5" eb="7">
      <t>カクニン</t>
    </rPh>
    <phoneticPr fontId="7"/>
  </si>
  <si>
    <t>森林資源利用タイプ</t>
  </si>
  <si>
    <t>交付金合計</t>
    <rPh sb="0" eb="3">
      <t>コウフキン</t>
    </rPh>
    <rPh sb="3" eb="5">
      <t>ゴウケイ</t>
    </rPh>
    <phoneticPr fontId="43"/>
  </si>
  <si>
    <t>森林機能強化タイプ</t>
  </si>
  <si>
    <t>関係人口創出・維持タイプ</t>
    <rPh sb="0" eb="6">
      <t>カンケイジンコウソウシュツ</t>
    </rPh>
    <rPh sb="7" eb="9">
      <t>イジ</t>
    </rPh>
    <phoneticPr fontId="7"/>
  </si>
  <si>
    <t>資機材・施設の整備1/2</t>
    <rPh sb="0" eb="3">
      <t>シキザイ</t>
    </rPh>
    <rPh sb="4" eb="6">
      <t>シセツ</t>
    </rPh>
    <rPh sb="7" eb="9">
      <t>セイビ</t>
    </rPh>
    <phoneticPr fontId="49"/>
  </si>
  <si>
    <t>自己資金等の額の確認</t>
    <rPh sb="0" eb="2">
      <t>ジコ</t>
    </rPh>
    <rPh sb="2" eb="4">
      <t>シキン</t>
    </rPh>
    <rPh sb="4" eb="5">
      <t>トウ</t>
    </rPh>
    <rPh sb="6" eb="7">
      <t>ガク</t>
    </rPh>
    <rPh sb="8" eb="10">
      <t>カクニン</t>
    </rPh>
    <phoneticPr fontId="7"/>
  </si>
  <si>
    <t>資機材・施設の整備1/3</t>
    <rPh sb="0" eb="3">
      <t>シキザイ</t>
    </rPh>
    <rPh sb="4" eb="6">
      <t>シセツ</t>
    </rPh>
    <rPh sb="7" eb="9">
      <t>セイビ</t>
    </rPh>
    <phoneticPr fontId="49"/>
  </si>
  <si>
    <t>自己資金等合計</t>
    <rPh sb="0" eb="2">
      <t>ジコ</t>
    </rPh>
    <rPh sb="2" eb="4">
      <t>シキン</t>
    </rPh>
    <rPh sb="4" eb="5">
      <t>トウ</t>
    </rPh>
    <rPh sb="5" eb="7">
      <t>ゴウケイ</t>
    </rPh>
    <phoneticPr fontId="43"/>
  </si>
  <si>
    <t>資機材賃借料(1/3)</t>
    <rPh sb="3" eb="6">
      <t>チンシャクリョウ</t>
    </rPh>
    <phoneticPr fontId="7"/>
  </si>
  <si>
    <t>自己資金等</t>
    <rPh sb="0" eb="2">
      <t>ジコ</t>
    </rPh>
    <rPh sb="2" eb="4">
      <t>シキン</t>
    </rPh>
    <rPh sb="4" eb="5">
      <t>トウ</t>
    </rPh>
    <phoneticPr fontId="44"/>
  </si>
  <si>
    <t>（２）予算管理（予算と実績の照合）</t>
    <rPh sb="3" eb="5">
      <t>ヨサン</t>
    </rPh>
    <rPh sb="5" eb="7">
      <t>カンリ</t>
    </rPh>
    <rPh sb="8" eb="10">
      <t>ヨサン</t>
    </rPh>
    <rPh sb="11" eb="13">
      <t>ジッセキ</t>
    </rPh>
    <rPh sb="14" eb="16">
      <t>ショウゴウ</t>
    </rPh>
    <phoneticPr fontId="7"/>
  </si>
  <si>
    <t>直近の予算</t>
    <rPh sb="0" eb="2">
      <t>チョッキン</t>
    </rPh>
    <rPh sb="3" eb="5">
      <t>ヨサン</t>
    </rPh>
    <phoneticPr fontId="7"/>
  </si>
  <si>
    <t>実績額
（Ｂ）</t>
    <rPh sb="0" eb="3">
      <t>ジッセキガク</t>
    </rPh>
    <phoneticPr fontId="7"/>
  </si>
  <si>
    <r>
      <t xml:space="preserve">残額
</t>
    </r>
    <r>
      <rPr>
        <sz val="10"/>
        <color theme="1"/>
        <rFont val="Yu Gothic"/>
        <family val="3"/>
        <charset val="128"/>
        <scheme val="minor"/>
      </rPr>
      <t>（Ａ）－（Ｂ）</t>
    </r>
    <rPh sb="0" eb="2">
      <t>ザンガク</t>
    </rPh>
    <phoneticPr fontId="7"/>
  </si>
  <si>
    <r>
      <t xml:space="preserve">最終的な
交付金額
</t>
    </r>
    <r>
      <rPr>
        <sz val="6"/>
        <color theme="1"/>
        <rFont val="Yu Gothic"/>
        <family val="3"/>
        <charset val="128"/>
        <scheme val="minor"/>
      </rPr>
      <t>（A､Bいずれか低い額）</t>
    </r>
    <rPh sb="0" eb="3">
      <t>サイシュウテキ</t>
    </rPh>
    <rPh sb="5" eb="8">
      <t>コウフキン</t>
    </rPh>
    <rPh sb="8" eb="9">
      <t>ガク</t>
    </rPh>
    <rPh sb="18" eb="19">
      <t>ヒク</t>
    </rPh>
    <rPh sb="20" eb="21">
      <t>ガク</t>
    </rPh>
    <phoneticPr fontId="7"/>
  </si>
  <si>
    <t>支援額の配分表</t>
    <rPh sb="0" eb="3">
      <t>シエンガク</t>
    </rPh>
    <rPh sb="4" eb="6">
      <t>ハイブン</t>
    </rPh>
    <rPh sb="6" eb="7">
      <t>ヒョウ</t>
    </rPh>
    <phoneticPr fontId="7"/>
  </si>
  <si>
    <t>交付金額
（Ａ）</t>
    <rPh sb="0" eb="3">
      <t>コウフキン</t>
    </rPh>
    <rPh sb="3" eb="4">
      <t>ガク</t>
    </rPh>
    <phoneticPr fontId="7"/>
  </si>
  <si>
    <t>国</t>
    <rPh sb="0" eb="1">
      <t>クニ</t>
    </rPh>
    <phoneticPr fontId="7"/>
  </si>
  <si>
    <t>市町村</t>
    <rPh sb="0" eb="3">
      <t>シチョウソン</t>
    </rPh>
    <phoneticPr fontId="7"/>
  </si>
  <si>
    <t>額の確認</t>
    <rPh sb="0" eb="1">
      <t>ガク</t>
    </rPh>
    <rPh sb="2" eb="4">
      <t>カクニン</t>
    </rPh>
    <phoneticPr fontId="7"/>
  </si>
  <si>
    <t>うち取組に対する交付金の額</t>
    <rPh sb="2" eb="4">
      <t>トリクミ</t>
    </rPh>
    <rPh sb="5" eb="6">
      <t>タイ</t>
    </rPh>
    <rPh sb="8" eb="11">
      <t>コウフキン</t>
    </rPh>
    <rPh sb="12" eb="13">
      <t>ガク</t>
    </rPh>
    <phoneticPr fontId="7"/>
  </si>
  <si>
    <t>（３）精算額の算出</t>
    <rPh sb="3" eb="6">
      <t>セイサンガク</t>
    </rPh>
    <rPh sb="7" eb="9">
      <t>サンシュツ</t>
    </rPh>
    <phoneticPr fontId="7"/>
  </si>
  <si>
    <t>金額
（円）</t>
    <rPh sb="0" eb="2">
      <t>キンガク</t>
    </rPh>
    <rPh sb="4" eb="5">
      <t>エン</t>
    </rPh>
    <phoneticPr fontId="7"/>
  </si>
  <si>
    <t>備考</t>
    <rPh sb="0" eb="2">
      <t>ビコウ</t>
    </rPh>
    <phoneticPr fontId="44"/>
  </si>
  <si>
    <t>採択決定額（Ａ）</t>
    <rPh sb="0" eb="2">
      <t>サイタク</t>
    </rPh>
    <rPh sb="2" eb="5">
      <t>ケッテイガク</t>
    </rPh>
    <phoneticPr fontId="7"/>
  </si>
  <si>
    <t>既受領額（Ｂ）</t>
    <rPh sb="0" eb="1">
      <t>キ</t>
    </rPh>
    <rPh sb="1" eb="4">
      <t>ジュリョウガク</t>
    </rPh>
    <phoneticPr fontId="7"/>
  </si>
  <si>
    <t>概算払い受領額の合計</t>
    <rPh sb="0" eb="2">
      <t>ガイサン</t>
    </rPh>
    <rPh sb="2" eb="3">
      <t>バラ</t>
    </rPh>
    <rPh sb="4" eb="7">
      <t>ジュリョウガク</t>
    </rPh>
    <rPh sb="8" eb="10">
      <t>ゴウケイ</t>
    </rPh>
    <phoneticPr fontId="44"/>
  </si>
  <si>
    <t>最終的な交付金額（Ｃ）</t>
    <rPh sb="0" eb="3">
      <t>サイシュウテキ</t>
    </rPh>
    <rPh sb="4" eb="7">
      <t>コウフキン</t>
    </rPh>
    <rPh sb="7" eb="8">
      <t>ガク</t>
    </rPh>
    <phoneticPr fontId="7"/>
  </si>
  <si>
    <t>精算額（Ｃ-Ｂ）</t>
    <rPh sb="0" eb="3">
      <t>セイサンガク</t>
    </rPh>
    <phoneticPr fontId="7"/>
  </si>
  <si>
    <t>プラスの場合は実施状況報告書と同時に交付金申請書を提出。マイナスの場合は、後日、協議会からの請求に基づき返納。</t>
    <rPh sb="40" eb="43">
      <t>キョウギカイ</t>
    </rPh>
    <phoneticPr fontId="44"/>
  </si>
  <si>
    <t>（４）変更手続きの確認</t>
    <rPh sb="3" eb="5">
      <t>ヘンコウ</t>
    </rPh>
    <rPh sb="5" eb="7">
      <t>テツヅ</t>
    </rPh>
    <rPh sb="9" eb="11">
      <t>カクニン</t>
    </rPh>
    <phoneticPr fontId="44"/>
  </si>
  <si>
    <t>（５）経費の配分</t>
    <rPh sb="3" eb="5">
      <t>ケイヒ</t>
    </rPh>
    <rPh sb="6" eb="8">
      <t>ハイブン</t>
    </rPh>
    <phoneticPr fontId="7"/>
  </si>
  <si>
    <t>申請額</t>
    <rPh sb="0" eb="3">
      <t>シンセイガク</t>
    </rPh>
    <phoneticPr fontId="7"/>
  </si>
  <si>
    <t>支援額の配分</t>
    <rPh sb="0" eb="3">
      <t>シエンガク</t>
    </rPh>
    <rPh sb="4" eb="6">
      <t>ハイブン</t>
    </rPh>
    <phoneticPr fontId="7"/>
  </si>
  <si>
    <r>
      <t>資機材等整備（賃借料1/3）</t>
    </r>
    <r>
      <rPr>
        <sz val="6"/>
        <color theme="1"/>
        <rFont val="Yu Gothic"/>
        <family val="3"/>
        <charset val="128"/>
        <scheme val="minor"/>
      </rPr>
      <t>※関係人口に係る簡易トイレのみ</t>
    </r>
    <rPh sb="3" eb="4">
      <t>トウ</t>
    </rPh>
    <rPh sb="7" eb="10">
      <t>チンシャクリョウ</t>
    </rPh>
    <rPh sb="15" eb="19">
      <t>カンケイジンコウ</t>
    </rPh>
    <rPh sb="20" eb="21">
      <t>カカワ</t>
    </rPh>
    <rPh sb="22" eb="24">
      <t>カンイ</t>
    </rPh>
    <phoneticPr fontId="7"/>
  </si>
  <si>
    <t>安全衛生
装具</t>
    <rPh sb="0" eb="2">
      <t>アンゼン</t>
    </rPh>
    <rPh sb="2" eb="4">
      <t>エイセイ</t>
    </rPh>
    <rPh sb="5" eb="7">
      <t>ソウグ</t>
    </rPh>
    <phoneticPr fontId="7"/>
  </si>
  <si>
    <t>令和７年度</t>
    <rPh sb="0" eb="2">
      <t>レイワ</t>
    </rPh>
    <rPh sb="3" eb="5">
      <t>ネンド</t>
    </rPh>
    <phoneticPr fontId="7"/>
  </si>
  <si>
    <t>区　分：</t>
    <phoneticPr fontId="7"/>
  </si>
  <si>
    <t>目　標：</t>
    <phoneticPr fontId="7"/>
  </si>
  <si>
    <t>複業実践型</t>
    <rPh sb="0" eb="5">
      <t>フクギョウジッセンガタ</t>
    </rPh>
    <phoneticPr fontId="7"/>
  </si>
  <si>
    <t>資機材等整備1/3</t>
    <rPh sb="0" eb="3">
      <t>シキザイ</t>
    </rPh>
    <rPh sb="3" eb="4">
      <t>トウ</t>
    </rPh>
    <rPh sb="4" eb="6">
      <t>セイビ</t>
    </rPh>
    <phoneticPr fontId="49"/>
  </si>
  <si>
    <t>資機材等整備（賃借料1/3)</t>
    <rPh sb="3" eb="4">
      <t>トウ</t>
    </rPh>
    <rPh sb="4" eb="6">
      <t>セイビ</t>
    </rPh>
    <rPh sb="7" eb="10">
      <t>チンシャクリョウ</t>
    </rPh>
    <phoneticPr fontId="7"/>
  </si>
  <si>
    <t>※　活動の区分：活動推進費＝１、地域活動型（森林資源活用）＝２、地域活動型（竹林資源活用）＝３、複業実践型＝４、機能強化＝５、関係人口創出・維持＝６
　　　　　　資機材等購入（1/2）＝７、資機材等購入（1/3）＝８、資機材等購入（賃借料の1/3）＝９</t>
    <rPh sb="2" eb="3">
      <t>カツ</t>
    </rPh>
    <rPh sb="81" eb="85">
      <t>シキザイトウ</t>
    </rPh>
    <rPh sb="85" eb="87">
      <t>コウニュウ</t>
    </rPh>
    <rPh sb="95" eb="98">
      <t>シキザイ</t>
    </rPh>
    <rPh sb="98" eb="99">
      <t>トウ</t>
    </rPh>
    <rPh sb="116" eb="119">
      <t>チンシャクリョウ</t>
    </rPh>
    <phoneticPr fontId="7"/>
  </si>
  <si>
    <t>群馬県</t>
    <rPh sb="0" eb="3">
      <t>グンマケン</t>
    </rPh>
    <phoneticPr fontId="7"/>
  </si>
  <si>
    <t>群馬県地域協議会</t>
    <rPh sb="0" eb="3">
      <t>グンマケン</t>
    </rPh>
    <rPh sb="3" eb="8">
      <t>チイキキョウギカイ</t>
    </rPh>
    <phoneticPr fontId="7"/>
  </si>
  <si>
    <t>安全衛生
装具</t>
    <phoneticPr fontId="7"/>
  </si>
  <si>
    <t>支出</t>
    <rPh sb="0" eb="2">
      <t>シシュツ</t>
    </rPh>
    <phoneticPr fontId="7"/>
  </si>
  <si>
    <t>収入</t>
    <rPh sb="0" eb="2">
      <t>シュウニュウ</t>
    </rPh>
    <phoneticPr fontId="7"/>
  </si>
  <si>
    <t>市町村補助金</t>
    <rPh sb="0" eb="3">
      <t>シチョウソン</t>
    </rPh>
    <rPh sb="3" eb="6">
      <t>ホジョキン</t>
    </rPh>
    <phoneticPr fontId="7"/>
  </si>
  <si>
    <t>自己資金等</t>
    <rPh sb="0" eb="4">
      <t>ジコシキン</t>
    </rPh>
    <rPh sb="4" eb="5">
      <t>トウ</t>
    </rPh>
    <phoneticPr fontId="7"/>
  </si>
  <si>
    <t>市町村支援額</t>
    <rPh sb="0" eb="3">
      <t>シチョウソン</t>
    </rPh>
    <rPh sb="3" eb="6">
      <t>シエンガク</t>
    </rPh>
    <phoneticPr fontId="7"/>
  </si>
  <si>
    <t>国交付金</t>
    <rPh sb="0" eb="1">
      <t>クニ</t>
    </rPh>
    <rPh sb="1" eb="4">
      <t>コウフキン</t>
    </rPh>
    <phoneticPr fontId="7"/>
  </si>
  <si>
    <t>合計➁（金銭出納簿の合計）</t>
    <rPh sb="0" eb="2">
      <t>ゴウケイ</t>
    </rPh>
    <rPh sb="4" eb="6">
      <t>キンセン</t>
    </rPh>
    <rPh sb="6" eb="9">
      <t>スイトウボ</t>
    </rPh>
    <rPh sb="10" eb="12">
      <t>ゴウケイ</t>
    </rPh>
    <phoneticPr fontId="44"/>
  </si>
  <si>
    <t>合計➀（本シートでの合計）</t>
    <rPh sb="0" eb="2">
      <t>ゴウケイ</t>
    </rPh>
    <rPh sb="4" eb="5">
      <t>ホン</t>
    </rPh>
    <rPh sb="10" eb="12">
      <t>ゴウケイ</t>
    </rPh>
    <phoneticPr fontId="44"/>
  </si>
  <si>
    <t>国交付金</t>
    <rPh sb="0" eb="1">
      <t>クニ</t>
    </rPh>
    <rPh sb="1" eb="4">
      <t>コウフキン</t>
    </rPh>
    <phoneticPr fontId="7"/>
  </si>
  <si>
    <t>区分表</t>
    <rPh sb="0" eb="2">
      <t>クブン</t>
    </rPh>
    <rPh sb="2" eb="3">
      <t>ヒョウ</t>
    </rPh>
    <phoneticPr fontId="7"/>
  </si>
  <si>
    <t>安全衛生装具</t>
    <rPh sb="0" eb="4">
      <t>アンゼンエイセイ</t>
    </rPh>
    <rPh sb="4" eb="6">
      <t>ソウグ</t>
    </rPh>
    <phoneticPr fontId="7"/>
  </si>
  <si>
    <t>合計</t>
    <rPh sb="0" eb="2">
      <t>ゴウケイ</t>
    </rPh>
    <phoneticPr fontId="7"/>
  </si>
  <si>
    <t>C÷A</t>
    <phoneticPr fontId="44"/>
  </si>
  <si>
    <t>判定</t>
    <rPh sb="0" eb="2">
      <t>ハンテイ</t>
    </rPh>
    <phoneticPr fontId="7"/>
  </si>
  <si>
    <t>複業実践型</t>
    <rPh sb="0" eb="2">
      <t>フクギョウ</t>
    </rPh>
    <rPh sb="2" eb="4">
      <t>ジッセン</t>
    </rPh>
    <rPh sb="4" eb="5">
      <t>ガタ</t>
    </rPh>
    <phoneticPr fontId="7"/>
  </si>
  <si>
    <t>地域活動型（森林資源活用）</t>
    <rPh sb="0" eb="5">
      <t>チイキカツドウガタ</t>
    </rPh>
    <rPh sb="6" eb="8">
      <t>シンリン</t>
    </rPh>
    <rPh sb="8" eb="10">
      <t>シゲン</t>
    </rPh>
    <rPh sb="10" eb="12">
      <t>カツヨウ</t>
    </rPh>
    <phoneticPr fontId="7"/>
  </si>
  <si>
    <t>地域活動型（竹林資源活用）</t>
    <rPh sb="0" eb="5">
      <t>チイキカツドウガタ</t>
    </rPh>
    <rPh sb="6" eb="8">
      <t>チクリン</t>
    </rPh>
    <rPh sb="8" eb="10">
      <t>シゲン</t>
    </rPh>
    <rPh sb="10" eb="12">
      <t>カツヨウ</t>
    </rPh>
    <phoneticPr fontId="7"/>
  </si>
  <si>
    <t>森林機能強化</t>
    <rPh sb="4" eb="6">
      <t>キョウカ</t>
    </rPh>
    <phoneticPr fontId="7"/>
  </si>
  <si>
    <t>資機材等整備（賃借料1/3)</t>
    <rPh sb="3" eb="6">
      <t>トウセイビ</t>
    </rPh>
    <rPh sb="7" eb="10">
      <t>チンシャクリョウ</t>
    </rPh>
    <phoneticPr fontId="7"/>
  </si>
  <si>
    <t>あり</t>
  </si>
  <si>
    <t>２　活動実施前</t>
    <phoneticPr fontId="7"/>
  </si>
  <si>
    <t>３　活動１年目</t>
    <rPh sb="5" eb="7">
      <t>ネンメ</t>
    </rPh>
    <phoneticPr fontId="7"/>
  </si>
  <si>
    <t>（〇年度）</t>
    <phoneticPr fontId="7"/>
  </si>
  <si>
    <t>４　活動２年目</t>
    <rPh sb="5" eb="7">
      <t>ネンメ</t>
    </rPh>
    <phoneticPr fontId="7"/>
  </si>
  <si>
    <t>５　活動３年目</t>
    <rPh sb="5" eb="7">
      <t>ネンメ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</si>
</sst>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Red]\-#,##0.0"/>
    <numFmt numFmtId="177" formatCode="[$]ggge&quot;年&quot;m&quot;月&quot;d&quot;日&quot;;@" x16r2:formatCode16="[$-ja-JP-x-gannen]ggge&quot;年&quot;m&quot;月&quot;d&quot;日&quot;;@"/>
    <numFmt numFmtId="178" formatCode="##0.0&quot; ha&quot;"/>
    <numFmt numFmtId="179" formatCode="#,###&quot; m&quot;"/>
    <numFmt numFmtId="180" formatCode="&quot;(&quot;#,###,###&quot;)&quot;"/>
    <numFmt numFmtId="181" formatCode="#,###,###&quot; 円&quot;"/>
    <numFmt numFmtId="182" formatCode="[$-411]gee\.mm\.dd;@"/>
    <numFmt numFmtId="183" formatCode="[$-411]g\.ee\.mm\.dd;@"/>
    <numFmt numFmtId="184" formatCode="0_);[Red]\(0\)"/>
    <numFmt numFmtId="185" formatCode="h:mm;@"/>
    <numFmt numFmtId="186" formatCode="[$]ggge&quot;年&quot;m&quot;月&quot;d&quot;日&quot;\(aaa\);@" x16r2:formatCode16="[$-ja-JP-x-gannen]ggge&quot;年&quot;m&quot;月&quot;d&quot;日&quot;\(aaa\);@"/>
    <numFmt numFmtId="187" formatCode="0.0%"/>
    <numFmt numFmtId="188" formatCode="[$-411]ge\.m\.d;@"/>
  </numFmts>
  <fonts count="54">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6"/>
      <name val="ＭＳ Ｐゴシック"/>
      <family val="2"/>
      <charset val="128"/>
    </font>
    <font>
      <sz val="11"/>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color theme="1"/>
      <name val="Yu Gothic"/>
      <family val="3"/>
      <charset val="128"/>
      <scheme val="minor"/>
    </font>
    <font>
      <sz val="6"/>
      <name val="ＭＳ Ｐゴシック"/>
      <family val="3"/>
      <charset val="128"/>
    </font>
    <font>
      <sz val="11"/>
      <name val="Yu Gothic"/>
      <family val="3"/>
      <charset val="128"/>
      <scheme val="minor"/>
    </font>
    <font>
      <b/>
      <sz val="11"/>
      <color rgb="FF0000FF"/>
      <name val="Yu Gothic"/>
      <family val="3"/>
      <charset val="128"/>
      <scheme val="minor"/>
    </font>
    <font>
      <sz val="11"/>
      <color rgb="FF0000FF"/>
      <name val="Yu Gothic"/>
      <family val="3"/>
      <charset val="128"/>
      <scheme val="minor"/>
    </font>
    <font>
      <sz val="11"/>
      <color rgb="FF000000"/>
      <name val="Yu Gothic"/>
      <family val="3"/>
      <charset val="128"/>
      <scheme val="minor"/>
    </font>
    <font>
      <sz val="14"/>
      <color theme="1"/>
      <name val="Yu Gothic"/>
      <family val="3"/>
      <charset val="128"/>
      <scheme val="minor"/>
    </font>
    <font>
      <sz val="10"/>
      <color theme="1"/>
      <name val="Yu Gothic"/>
      <family val="3"/>
      <charset val="128"/>
      <scheme val="minor"/>
    </font>
    <font>
      <sz val="6"/>
      <color theme="1"/>
      <name val="Yu Gothic"/>
      <family val="3"/>
      <charset val="128"/>
      <scheme val="minor"/>
    </font>
    <font>
      <b/>
      <sz val="14"/>
      <color theme="1"/>
      <name val="Yu Gothic"/>
      <family val="3"/>
      <charset val="128"/>
      <scheme val="minor"/>
    </font>
    <font>
      <b/>
      <sz val="12"/>
      <color theme="1"/>
      <name val="Yu Gothic"/>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00"/>
        <bgColor indexed="64"/>
      </patternFill>
    </fill>
    <fill>
      <patternFill patternType="solid">
        <fgColor rgb="FFCCFFCC"/>
        <bgColor indexed="64"/>
      </patternFill>
    </fill>
    <fill>
      <patternFill patternType="solid">
        <fgColor theme="7" tint="0.7999816888943144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17">
    <xf numFmtId="0" fontId="0" fillId="0" borderId="0"/>
    <xf numFmtId="0" fontId="5" fillId="0" borderId="0">
      <alignment vertical="center"/>
    </xf>
    <xf numFmtId="0" fontId="4" fillId="0" borderId="0">
      <alignment vertical="center"/>
    </xf>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0" fontId="3" fillId="0" borderId="0">
      <alignment vertical="center"/>
    </xf>
    <xf numFmtId="0" fontId="18" fillId="0" borderId="0"/>
    <xf numFmtId="0" fontId="19"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cellStyleXfs>
  <cellXfs count="529">
    <xf numFmtId="0" fontId="0" fillId="0" borderId="0" xfId="0"/>
    <xf numFmtId="0" fontId="9" fillId="0" borderId="0" xfId="1" applyFont="1">
      <alignment vertical="center"/>
    </xf>
    <xf numFmtId="0" fontId="6" fillId="0" borderId="0" xfId="6" applyFont="1" applyAlignment="1">
      <alignment horizontal="left" vertical="center"/>
    </xf>
    <xf numFmtId="0" fontId="3" fillId="0" borderId="0" xfId="6">
      <alignment vertical="center"/>
    </xf>
    <xf numFmtId="0" fontId="6" fillId="0" borderId="0" xfId="6" applyFont="1" applyAlignment="1">
      <alignment horizontal="center" vertical="center" wrapText="1"/>
    </xf>
    <xf numFmtId="0" fontId="23" fillId="3" borderId="0" xfId="0" applyFont="1" applyFill="1"/>
    <xf numFmtId="0" fontId="21" fillId="3" borderId="0" xfId="1" applyFont="1" applyFill="1" applyAlignment="1">
      <alignment horizontal="left" vertical="center"/>
    </xf>
    <xf numFmtId="0" fontId="26" fillId="3" borderId="0" xfId="0" applyFont="1" applyFill="1"/>
    <xf numFmtId="0" fontId="26" fillId="3" borderId="0" xfId="0" applyFont="1" applyFill="1" applyAlignment="1">
      <alignment vertical="center"/>
    </xf>
    <xf numFmtId="0" fontId="27" fillId="0" borderId="0" xfId="1" applyFont="1">
      <alignment vertical="center"/>
    </xf>
    <xf numFmtId="0" fontId="9" fillId="0" borderId="0" xfId="1" applyFont="1" applyAlignment="1">
      <alignment horizontal="left" vertical="center"/>
    </xf>
    <xf numFmtId="0" fontId="9" fillId="0" borderId="0" xfId="1" applyFont="1" applyAlignment="1">
      <alignment vertical="center" wrapText="1"/>
    </xf>
    <xf numFmtId="0" fontId="9" fillId="0" borderId="0" xfId="1" applyFont="1" applyAlignment="1">
      <alignment horizontal="right" vertical="center" wrapText="1"/>
    </xf>
    <xf numFmtId="0" fontId="12" fillId="0" borderId="0" xfId="1" applyFont="1">
      <alignment vertical="center"/>
    </xf>
    <xf numFmtId="0" fontId="9" fillId="0" borderId="0" xfId="1" applyFont="1" applyAlignment="1">
      <alignment horizontal="justify" vertical="center"/>
    </xf>
    <xf numFmtId="0" fontId="28" fillId="3" borderId="0" xfId="0" applyFont="1" applyFill="1" applyAlignment="1">
      <alignment vertical="center"/>
    </xf>
    <xf numFmtId="0" fontId="24" fillId="3" borderId="0" xfId="1" applyFont="1" applyFill="1" applyAlignment="1">
      <alignment horizontal="left" vertical="center"/>
    </xf>
    <xf numFmtId="0" fontId="28" fillId="3" borderId="4" xfId="0" applyFont="1" applyFill="1" applyBorder="1" applyAlignment="1">
      <alignment horizontal="center" vertical="center" wrapText="1"/>
    </xf>
    <xf numFmtId="0" fontId="28" fillId="3" borderId="0" xfId="0" applyFont="1" applyFill="1"/>
    <xf numFmtId="0" fontId="29" fillId="3" borderId="4" xfId="0" applyFont="1" applyFill="1" applyBorder="1" applyAlignment="1">
      <alignment horizontal="center" vertical="center"/>
    </xf>
    <xf numFmtId="0" fontId="30" fillId="3" borderId="3" xfId="0" applyFont="1" applyFill="1" applyBorder="1" applyAlignment="1">
      <alignment vertical="center" wrapText="1"/>
    </xf>
    <xf numFmtId="0" fontId="30" fillId="3" borderId="2" xfId="0" applyFont="1" applyFill="1" applyBorder="1" applyAlignment="1">
      <alignment vertical="center"/>
    </xf>
    <xf numFmtId="0" fontId="28" fillId="3" borderId="2" xfId="0" applyFont="1" applyFill="1" applyBorder="1"/>
    <xf numFmtId="0" fontId="28" fillId="3" borderId="2" xfId="0" applyFont="1" applyFill="1" applyBorder="1" applyAlignment="1">
      <alignment vertical="center" wrapText="1"/>
    </xf>
    <xf numFmtId="0" fontId="28" fillId="3" borderId="3" xfId="0" applyFont="1" applyFill="1" applyBorder="1" applyAlignment="1">
      <alignment vertical="center" wrapText="1"/>
    </xf>
    <xf numFmtId="0" fontId="28" fillId="3" borderId="1" xfId="0" applyFont="1" applyFill="1" applyBorder="1" applyAlignment="1">
      <alignment horizontal="left" vertical="center"/>
    </xf>
    <xf numFmtId="0" fontId="28" fillId="3" borderId="1" xfId="0" applyFont="1" applyFill="1" applyBorder="1" applyAlignment="1">
      <alignment horizontal="left" vertical="center" wrapText="1"/>
    </xf>
    <xf numFmtId="0" fontId="30" fillId="3" borderId="3" xfId="0" applyFont="1" applyFill="1" applyBorder="1" applyAlignment="1">
      <alignment vertical="center"/>
    </xf>
    <xf numFmtId="0" fontId="29" fillId="3" borderId="4" xfId="0" applyFont="1" applyFill="1" applyBorder="1"/>
    <xf numFmtId="0" fontId="29" fillId="3" borderId="0" xfId="0" applyFont="1" applyFill="1"/>
    <xf numFmtId="0" fontId="31" fillId="3" borderId="0" xfId="0" applyFont="1" applyFill="1" applyAlignment="1">
      <alignment vertical="center"/>
    </xf>
    <xf numFmtId="0" fontId="32" fillId="4" borderId="4" xfId="0" applyFont="1" applyFill="1" applyBorder="1" applyAlignment="1">
      <alignment horizontal="center" vertical="center"/>
    </xf>
    <xf numFmtId="0" fontId="32" fillId="4" borderId="2" xfId="0" applyFont="1" applyFill="1" applyBorder="1" applyAlignment="1">
      <alignment horizontal="center" vertical="top"/>
    </xf>
    <xf numFmtId="0" fontId="12" fillId="0" borderId="0" xfId="5" applyFont="1">
      <alignment vertical="center"/>
    </xf>
    <xf numFmtId="0" fontId="6" fillId="0" borderId="0" xfId="0" applyFont="1" applyAlignment="1">
      <alignment horizontal="justify" vertical="center"/>
    </xf>
    <xf numFmtId="0" fontId="33" fillId="0" borderId="0" xfId="0" applyFont="1" applyAlignment="1">
      <alignment horizontal="justify" vertical="center"/>
    </xf>
    <xf numFmtId="0" fontId="32" fillId="4" borderId="2" xfId="0" applyFont="1" applyFill="1" applyBorder="1" applyAlignment="1">
      <alignment horizontal="center"/>
    </xf>
    <xf numFmtId="0" fontId="30" fillId="3" borderId="6" xfId="0" applyFont="1" applyFill="1" applyBorder="1" applyAlignment="1">
      <alignment vertical="center"/>
    </xf>
    <xf numFmtId="0" fontId="12" fillId="2" borderId="0" xfId="8" applyFont="1" applyFill="1">
      <alignment vertical="center"/>
    </xf>
    <xf numFmtId="49" fontId="12" fillId="2" borderId="0" xfId="8" applyNumberFormat="1" applyFont="1" applyFill="1" applyAlignment="1">
      <alignment horizontal="center" vertical="center"/>
    </xf>
    <xf numFmtId="0" fontId="12" fillId="2" borderId="3" xfId="8" applyFont="1" applyFill="1" applyBorder="1" applyAlignment="1">
      <alignment horizontal="left" vertical="center"/>
    </xf>
    <xf numFmtId="0" fontId="12" fillId="2" borderId="3" xfId="8" applyFont="1" applyFill="1" applyBorder="1">
      <alignment vertical="center"/>
    </xf>
    <xf numFmtId="0" fontId="36" fillId="2" borderId="0" xfId="8" applyFont="1" applyFill="1" applyAlignment="1">
      <alignment horizontal="center" vertical="center" wrapText="1"/>
    </xf>
    <xf numFmtId="0" fontId="12" fillId="2" borderId="0" xfId="8" applyFont="1" applyFill="1" applyAlignment="1">
      <alignment horizontal="center" vertical="center" wrapText="1"/>
    </xf>
    <xf numFmtId="49" fontId="12" fillId="2" borderId="0" xfId="8" applyNumberFormat="1" applyFont="1" applyFill="1">
      <alignment vertical="center"/>
    </xf>
    <xf numFmtId="0" fontId="12" fillId="2" borderId="0" xfId="8" applyFont="1" applyFill="1" applyAlignment="1">
      <alignment horizontal="center" vertical="center"/>
    </xf>
    <xf numFmtId="0" fontId="12" fillId="2" borderId="1" xfId="8" applyFont="1" applyFill="1" applyBorder="1" applyAlignment="1">
      <alignment horizontal="left" vertical="center" wrapText="1"/>
    </xf>
    <xf numFmtId="49" fontId="12" fillId="2" borderId="3" xfId="8" applyNumberFormat="1" applyFont="1" applyFill="1" applyBorder="1">
      <alignment vertical="center"/>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0" xfId="8" applyFont="1" applyFill="1" applyAlignment="1">
      <alignment horizontal="left" vertical="center"/>
    </xf>
    <xf numFmtId="177" fontId="17" fillId="2" borderId="20" xfId="8" applyNumberFormat="1" applyFont="1" applyFill="1" applyBorder="1">
      <alignment vertical="center"/>
    </xf>
    <xf numFmtId="0" fontId="12" fillId="2" borderId="20" xfId="8" applyFont="1" applyFill="1" applyBorder="1" applyAlignment="1">
      <alignment horizontal="left" vertical="center"/>
    </xf>
    <xf numFmtId="0" fontId="12" fillId="2" borderId="0" xfId="8" applyFont="1" applyFill="1" applyAlignment="1">
      <alignment horizontal="left" vertical="top" wrapText="1"/>
    </xf>
    <xf numFmtId="0" fontId="37" fillId="3" borderId="0" xfId="0" applyFont="1" applyFill="1" applyAlignment="1">
      <alignment vertical="center"/>
    </xf>
    <xf numFmtId="0" fontId="16" fillId="2" borderId="0" xfId="8" applyFont="1" applyFill="1">
      <alignment vertical="center"/>
    </xf>
    <xf numFmtId="0" fontId="16" fillId="2" borderId="0" xfId="8" applyFont="1" applyFill="1" applyAlignment="1">
      <alignment horizontal="right" vertical="center"/>
    </xf>
    <xf numFmtId="0" fontId="16" fillId="2" borderId="4" xfId="8" applyFont="1" applyFill="1" applyBorder="1">
      <alignment vertical="center"/>
    </xf>
    <xf numFmtId="49" fontId="16" fillId="2" borderId="4" xfId="8" applyNumberFormat="1" applyFont="1" applyFill="1" applyBorder="1">
      <alignment vertical="center"/>
    </xf>
    <xf numFmtId="49" fontId="16" fillId="2" borderId="4" xfId="8" applyNumberFormat="1" applyFont="1" applyFill="1" applyBorder="1" applyAlignment="1">
      <alignment vertical="center" wrapText="1"/>
    </xf>
    <xf numFmtId="49" fontId="16" fillId="2" borderId="0" xfId="8" applyNumberFormat="1" applyFont="1" applyFill="1" applyAlignment="1">
      <alignment vertical="center" wrapText="1"/>
    </xf>
    <xf numFmtId="0" fontId="26" fillId="3" borderId="0" xfId="0" applyFont="1" applyFill="1" applyAlignment="1">
      <alignment horizontal="right" vertical="center"/>
    </xf>
    <xf numFmtId="0" fontId="35" fillId="2" borderId="20" xfId="8" applyFont="1" applyFill="1" applyBorder="1" applyAlignment="1">
      <alignment horizontal="left" vertical="center"/>
    </xf>
    <xf numFmtId="49" fontId="16" fillId="2" borderId="0" xfId="8" applyNumberFormat="1" applyFont="1" applyFill="1">
      <alignment vertical="center"/>
    </xf>
    <xf numFmtId="0" fontId="17" fillId="0" borderId="0" xfId="8" applyFont="1">
      <alignment vertical="center"/>
    </xf>
    <xf numFmtId="0" fontId="17" fillId="2" borderId="0" xfId="8" applyFont="1" applyFill="1">
      <alignment vertical="center"/>
    </xf>
    <xf numFmtId="0" fontId="12" fillId="2" borderId="0" xfId="8" applyFont="1" applyFill="1" applyAlignment="1">
      <alignment vertical="top"/>
    </xf>
    <xf numFmtId="0" fontId="17" fillId="2" borderId="4" xfId="8" applyFont="1" applyFill="1" applyBorder="1" applyAlignment="1">
      <alignment vertical="top" wrapText="1"/>
    </xf>
    <xf numFmtId="0" fontId="17" fillId="0" borderId="0" xfId="11" applyFont="1">
      <alignment vertical="center"/>
    </xf>
    <xf numFmtId="0" fontId="39" fillId="0" borderId="0" xfId="11" applyFont="1">
      <alignment vertical="center"/>
    </xf>
    <xf numFmtId="0" fontId="40" fillId="0" borderId="0" xfId="11" applyFont="1">
      <alignment vertical="center"/>
    </xf>
    <xf numFmtId="0" fontId="40" fillId="5" borderId="12" xfId="11" applyFont="1" applyFill="1" applyBorder="1" applyAlignment="1">
      <alignment horizontal="center" vertical="center" textRotation="255" wrapText="1"/>
    </xf>
    <xf numFmtId="0" fontId="40" fillId="5" borderId="15" xfId="11" applyFont="1" applyFill="1" applyBorder="1" applyAlignment="1">
      <alignment horizontal="center" vertical="center" wrapText="1"/>
    </xf>
    <xf numFmtId="0" fontId="40" fillId="5" borderId="35" xfId="11" applyFont="1" applyFill="1" applyBorder="1" applyAlignment="1">
      <alignment horizontal="center" vertical="center" wrapText="1"/>
    </xf>
    <xf numFmtId="0" fontId="40" fillId="5" borderId="36" xfId="11" applyFont="1" applyFill="1" applyBorder="1" applyAlignment="1">
      <alignment horizontal="center" vertical="center" wrapText="1"/>
    </xf>
    <xf numFmtId="0" fontId="40" fillId="5" borderId="15" xfId="11" applyFont="1" applyFill="1" applyBorder="1" applyAlignment="1">
      <alignment horizontal="center" vertical="center"/>
    </xf>
    <xf numFmtId="0" fontId="15" fillId="0" borderId="4" xfId="11" applyFont="1" applyBorder="1" applyAlignment="1">
      <alignment horizontal="center" vertical="top" textRotation="255"/>
    </xf>
    <xf numFmtId="0" fontId="15" fillId="0" borderId="4" xfId="11" applyFont="1" applyBorder="1" applyAlignment="1">
      <alignment horizontal="center" vertical="center" textRotation="255"/>
    </xf>
    <xf numFmtId="0" fontId="15" fillId="0" borderId="4" xfId="11" applyFont="1" applyBorder="1" applyAlignment="1">
      <alignment horizontal="center" vertical="center" wrapText="1"/>
    </xf>
    <xf numFmtId="176" fontId="15" fillId="0" borderId="4" xfId="12" applyNumberFormat="1" applyFont="1" applyBorder="1" applyAlignment="1">
      <alignment horizontal="center" vertical="center"/>
    </xf>
    <xf numFmtId="38" fontId="15" fillId="0" borderId="4" xfId="12" applyFont="1" applyBorder="1" applyAlignment="1">
      <alignment horizontal="center" vertical="center"/>
    </xf>
    <xf numFmtId="38" fontId="15" fillId="0" borderId="4" xfId="12" applyFont="1" applyFill="1" applyBorder="1" applyAlignment="1">
      <alignment horizontal="center" vertical="center"/>
    </xf>
    <xf numFmtId="0" fontId="15" fillId="0" borderId="4" xfId="11" applyFont="1" applyBorder="1">
      <alignment vertical="center"/>
    </xf>
    <xf numFmtId="0" fontId="22" fillId="0" borderId="0" xfId="11" applyFont="1">
      <alignment vertical="center"/>
    </xf>
    <xf numFmtId="0" fontId="22" fillId="0" borderId="6" xfId="11" applyFont="1" applyBorder="1">
      <alignment vertical="center"/>
    </xf>
    <xf numFmtId="0" fontId="41" fillId="0" borderId="0" xfId="11" applyFont="1" applyAlignment="1">
      <alignment horizontal="left" vertical="center"/>
    </xf>
    <xf numFmtId="0" fontId="41" fillId="0" borderId="0" xfId="7" applyFont="1" applyAlignment="1">
      <alignment horizontal="left" vertical="center"/>
    </xf>
    <xf numFmtId="0" fontId="41" fillId="0" borderId="0" xfId="11" applyFont="1" applyAlignment="1">
      <alignment horizontal="center" vertical="center"/>
    </xf>
    <xf numFmtId="0" fontId="41" fillId="0" borderId="2" xfId="11" applyFont="1" applyBorder="1" applyAlignment="1">
      <alignment horizontal="center" vertical="center"/>
    </xf>
    <xf numFmtId="0" fontId="41" fillId="0" borderId="4" xfId="11" applyFont="1" applyBorder="1" applyAlignment="1">
      <alignment horizontal="left" vertical="center"/>
    </xf>
    <xf numFmtId="0" fontId="41" fillId="2" borderId="0" xfId="7" applyFont="1" applyFill="1" applyAlignment="1">
      <alignment horizontal="left" vertical="center"/>
    </xf>
    <xf numFmtId="0" fontId="41" fillId="2" borderId="0" xfId="11" applyFont="1" applyFill="1" applyAlignment="1">
      <alignment horizontal="left" vertical="center"/>
    </xf>
    <xf numFmtId="0" fontId="41" fillId="0" borderId="0" xfId="7" applyFont="1" applyAlignment="1">
      <alignment horizontal="left" vertical="center" wrapText="1"/>
    </xf>
    <xf numFmtId="0" fontId="41" fillId="0" borderId="0" xfId="7" applyFont="1" applyAlignment="1">
      <alignment horizontal="center" vertical="center"/>
    </xf>
    <xf numFmtId="0" fontId="41" fillId="5" borderId="4" xfId="7" applyFont="1" applyFill="1" applyBorder="1" applyAlignment="1">
      <alignment horizontal="center" vertical="center" readingOrder="1"/>
    </xf>
    <xf numFmtId="0" fontId="41" fillId="5" borderId="4" xfId="11" applyFont="1" applyFill="1" applyBorder="1" applyAlignment="1">
      <alignment horizontal="center" vertical="center" wrapText="1"/>
    </xf>
    <xf numFmtId="0" fontId="41" fillId="0" borderId="11" xfId="7" applyFont="1" applyBorder="1" applyAlignment="1">
      <alignment horizontal="left" vertical="center" readingOrder="1"/>
    </xf>
    <xf numFmtId="0" fontId="41" fillId="0" borderId="37" xfId="11" applyFont="1" applyBorder="1" applyAlignment="1">
      <alignment horizontal="left" vertical="center"/>
    </xf>
    <xf numFmtId="0" fontId="41" fillId="0" borderId="12" xfId="7" applyFont="1" applyBorder="1" applyAlignment="1">
      <alignment horizontal="left" vertical="center" readingOrder="1"/>
    </xf>
    <xf numFmtId="0" fontId="41" fillId="0" borderId="38" xfId="11" applyFont="1" applyBorder="1" applyAlignment="1">
      <alignment horizontal="left" vertical="center"/>
    </xf>
    <xf numFmtId="0" fontId="41" fillId="0" borderId="15" xfId="7" applyFont="1" applyBorder="1" applyAlignment="1">
      <alignment horizontal="left" vertical="center" readingOrder="1"/>
    </xf>
    <xf numFmtId="0" fontId="41" fillId="0" borderId="39" xfId="11" applyFont="1" applyBorder="1" applyAlignment="1">
      <alignment horizontal="left" vertical="center"/>
    </xf>
    <xf numFmtId="0" fontId="41" fillId="0" borderId="11" xfId="7" applyFont="1" applyBorder="1" applyAlignment="1">
      <alignment horizontal="left" vertical="center" wrapText="1" readingOrder="1"/>
    </xf>
    <xf numFmtId="0" fontId="41" fillId="0" borderId="0" xfId="7" applyFont="1" applyAlignment="1">
      <alignment vertical="center"/>
    </xf>
    <xf numFmtId="0" fontId="41" fillId="0" borderId="28" xfId="7" applyFont="1" applyBorder="1" applyAlignment="1">
      <alignment vertical="center"/>
    </xf>
    <xf numFmtId="0" fontId="41" fillId="0" borderId="29" xfId="7" applyFont="1" applyBorder="1" applyAlignment="1">
      <alignment vertical="center"/>
    </xf>
    <xf numFmtId="0" fontId="41" fillId="0" borderId="40" xfId="11" applyFont="1" applyBorder="1" applyAlignment="1">
      <alignment horizontal="left" vertical="center"/>
    </xf>
    <xf numFmtId="0" fontId="41" fillId="0" borderId="9" xfId="7" applyFont="1" applyBorder="1" applyAlignment="1">
      <alignment vertical="center"/>
    </xf>
    <xf numFmtId="0" fontId="41" fillId="0" borderId="10" xfId="7" applyFont="1" applyBorder="1" applyAlignment="1">
      <alignment vertical="center"/>
    </xf>
    <xf numFmtId="0" fontId="41" fillId="0" borderId="9" xfId="7" applyFont="1" applyBorder="1" applyAlignment="1">
      <alignment horizontal="left" vertical="center" readingOrder="1"/>
    </xf>
    <xf numFmtId="0" fontId="41" fillId="0" borderId="0" xfId="7" applyFont="1" applyAlignment="1">
      <alignment horizontal="left" vertical="center" readingOrder="1"/>
    </xf>
    <xf numFmtId="0" fontId="41" fillId="0" borderId="0" xfId="7" applyFont="1" applyAlignment="1">
      <alignment horizontal="left" vertical="center" indent="1"/>
    </xf>
    <xf numFmtId="0" fontId="41" fillId="0" borderId="31" xfId="11" applyFont="1" applyBorder="1" applyAlignment="1">
      <alignment horizontal="left" vertical="center"/>
    </xf>
    <xf numFmtId="0" fontId="41" fillId="0" borderId="43" xfId="11" applyFont="1" applyBorder="1" applyAlignment="1">
      <alignment horizontal="left" vertical="center"/>
    </xf>
    <xf numFmtId="0" fontId="42" fillId="0" borderId="0" xfId="11" applyFont="1" applyAlignment="1">
      <alignment horizontal="left" vertical="center"/>
    </xf>
    <xf numFmtId="0" fontId="42" fillId="2" borderId="0" xfId="11" applyFont="1" applyFill="1" applyAlignment="1">
      <alignment horizontal="left" vertical="center"/>
    </xf>
    <xf numFmtId="0" fontId="21" fillId="0" borderId="0" xfId="11" applyFont="1" applyAlignment="1">
      <alignment horizontal="left" vertical="center"/>
    </xf>
    <xf numFmtId="0" fontId="17" fillId="0" borderId="0" xfId="11" applyFont="1" applyAlignment="1">
      <alignment horizontal="left" vertical="center"/>
    </xf>
    <xf numFmtId="0" fontId="17" fillId="0" borderId="0" xfId="6" applyFont="1" applyAlignment="1">
      <alignment horizontal="left" vertical="center"/>
    </xf>
    <xf numFmtId="0" fontId="43" fillId="6" borderId="0" xfId="14" applyFill="1">
      <alignment vertical="center"/>
    </xf>
    <xf numFmtId="0" fontId="43" fillId="0" borderId="0" xfId="14">
      <alignment vertical="center"/>
    </xf>
    <xf numFmtId="0" fontId="45" fillId="7" borderId="4" xfId="14" applyFont="1" applyFill="1" applyBorder="1" applyAlignment="1">
      <alignment horizontal="center" vertical="center"/>
    </xf>
    <xf numFmtId="0" fontId="45" fillId="8" borderId="4" xfId="14" applyFont="1" applyFill="1" applyBorder="1" applyAlignment="1">
      <alignment horizontal="center" vertical="center"/>
    </xf>
    <xf numFmtId="0" fontId="46" fillId="6" borderId="4" xfId="14" applyFont="1" applyFill="1" applyBorder="1" applyAlignment="1">
      <alignment horizontal="center" vertical="center"/>
    </xf>
    <xf numFmtId="0" fontId="43" fillId="7" borderId="4" xfId="14" applyFill="1" applyBorder="1">
      <alignment vertical="center"/>
    </xf>
    <xf numFmtId="0" fontId="43" fillId="7" borderId="4" xfId="14" applyFill="1" applyBorder="1" applyAlignment="1">
      <alignment horizontal="center" vertical="center"/>
    </xf>
    <xf numFmtId="0" fontId="43" fillId="7" borderId="1" xfId="14" applyFill="1" applyBorder="1" applyAlignment="1">
      <alignment horizontal="center" vertical="center"/>
    </xf>
    <xf numFmtId="0" fontId="43" fillId="7" borderId="44" xfId="14" applyFill="1" applyBorder="1" applyAlignment="1">
      <alignment horizontal="center" vertical="center"/>
    </xf>
    <xf numFmtId="0" fontId="43" fillId="7" borderId="3" xfId="14" applyFill="1" applyBorder="1" applyAlignment="1">
      <alignment vertical="center" shrinkToFit="1"/>
    </xf>
    <xf numFmtId="0" fontId="43" fillId="7" borderId="45" xfId="14" applyFill="1" applyBorder="1" applyAlignment="1">
      <alignment horizontal="center" vertical="center"/>
    </xf>
    <xf numFmtId="38" fontId="43" fillId="7" borderId="4" xfId="13" applyFont="1" applyFill="1" applyBorder="1">
      <alignment vertical="center"/>
    </xf>
    <xf numFmtId="38" fontId="47" fillId="6" borderId="44" xfId="15" applyFont="1" applyFill="1" applyBorder="1">
      <alignment vertical="center"/>
    </xf>
    <xf numFmtId="38" fontId="47" fillId="6" borderId="3" xfId="15" applyFont="1" applyFill="1" applyBorder="1">
      <alignment vertical="center"/>
    </xf>
    <xf numFmtId="38" fontId="45" fillId="7" borderId="2" xfId="15" applyFont="1" applyFill="1" applyBorder="1">
      <alignment vertical="center"/>
    </xf>
    <xf numFmtId="38" fontId="0" fillId="9" borderId="45" xfId="15" applyFont="1" applyFill="1" applyBorder="1">
      <alignment vertical="center"/>
    </xf>
    <xf numFmtId="38" fontId="0" fillId="7" borderId="4" xfId="15" applyFont="1" applyFill="1" applyBorder="1">
      <alignment vertical="center"/>
    </xf>
    <xf numFmtId="38" fontId="0" fillId="7" borderId="2" xfId="15" applyFont="1" applyFill="1" applyBorder="1">
      <alignment vertical="center"/>
    </xf>
    <xf numFmtId="38" fontId="0" fillId="7" borderId="44" xfId="15" applyFont="1" applyFill="1" applyBorder="1">
      <alignment vertical="center"/>
    </xf>
    <xf numFmtId="179" fontId="47" fillId="6" borderId="1" xfId="14" applyNumberFormat="1" applyFont="1" applyFill="1" applyBorder="1">
      <alignment vertical="center"/>
    </xf>
    <xf numFmtId="180" fontId="47" fillId="6" borderId="1" xfId="15" applyNumberFormat="1" applyFont="1" applyFill="1" applyBorder="1">
      <alignment vertical="center"/>
    </xf>
    <xf numFmtId="38" fontId="47" fillId="7" borderId="3" xfId="15" applyFont="1" applyFill="1" applyBorder="1" applyAlignment="1">
      <alignment horizontal="center" vertical="center"/>
    </xf>
    <xf numFmtId="181" fontId="43" fillId="7" borderId="1" xfId="14" applyNumberFormat="1" applyFill="1" applyBorder="1">
      <alignment vertical="center"/>
    </xf>
    <xf numFmtId="38" fontId="0" fillId="7" borderId="3" xfId="15" applyFont="1" applyFill="1" applyBorder="1">
      <alignment vertical="center"/>
    </xf>
    <xf numFmtId="181" fontId="43" fillId="7" borderId="6" xfId="14" applyNumberFormat="1" applyFill="1" applyBorder="1">
      <alignment vertical="center"/>
    </xf>
    <xf numFmtId="38" fontId="0" fillId="7" borderId="6" xfId="15" applyFont="1" applyFill="1" applyBorder="1">
      <alignment vertical="center"/>
    </xf>
    <xf numFmtId="38" fontId="0" fillId="7" borderId="11" xfId="15" applyFont="1" applyFill="1" applyBorder="1">
      <alignment vertical="center"/>
    </xf>
    <xf numFmtId="38" fontId="0" fillId="7" borderId="7" xfId="15" applyFont="1" applyFill="1" applyBorder="1">
      <alignment vertical="center"/>
    </xf>
    <xf numFmtId="181" fontId="43" fillId="7" borderId="8" xfId="14" applyNumberFormat="1" applyFill="1" applyBorder="1">
      <alignment vertical="center"/>
    </xf>
    <xf numFmtId="38" fontId="0" fillId="7" borderId="9" xfId="15" applyFont="1" applyFill="1" applyBorder="1">
      <alignment vertical="center"/>
    </xf>
    <xf numFmtId="38" fontId="0" fillId="7" borderId="10" xfId="15" applyFont="1" applyFill="1" applyBorder="1">
      <alignment vertical="center"/>
    </xf>
    <xf numFmtId="38" fontId="0" fillId="7" borderId="15" xfId="15" applyFont="1" applyFill="1" applyBorder="1">
      <alignment vertical="center"/>
    </xf>
    <xf numFmtId="182" fontId="47" fillId="6" borderId="4" xfId="14" applyNumberFormat="1" applyFont="1" applyFill="1" applyBorder="1">
      <alignment vertical="center"/>
    </xf>
    <xf numFmtId="183" fontId="47" fillId="6" borderId="4" xfId="14" applyNumberFormat="1" applyFont="1" applyFill="1" applyBorder="1">
      <alignment vertical="center"/>
    </xf>
    <xf numFmtId="178" fontId="0" fillId="7" borderId="11" xfId="15" applyNumberFormat="1" applyFont="1" applyFill="1" applyBorder="1" applyAlignment="1">
      <alignment vertical="center"/>
    </xf>
    <xf numFmtId="0" fontId="43" fillId="7" borderId="15" xfId="14" applyFill="1" applyBorder="1">
      <alignment vertical="center"/>
    </xf>
    <xf numFmtId="0" fontId="43" fillId="7" borderId="39" xfId="14" applyFill="1" applyBorder="1">
      <alignment vertical="center"/>
    </xf>
    <xf numFmtId="0" fontId="47" fillId="6" borderId="1" xfId="14" applyFont="1" applyFill="1" applyBorder="1">
      <alignment vertical="center"/>
    </xf>
    <xf numFmtId="38" fontId="47" fillId="7" borderId="44" xfId="15" applyFont="1" applyFill="1" applyBorder="1">
      <alignment vertical="center"/>
    </xf>
    <xf numFmtId="0" fontId="43" fillId="7" borderId="13" xfId="14" applyFill="1" applyBorder="1" applyAlignment="1">
      <alignment horizontal="center" vertical="center"/>
    </xf>
    <xf numFmtId="38" fontId="0" fillId="7" borderId="46" xfId="15" applyFont="1" applyFill="1" applyBorder="1">
      <alignment vertical="center"/>
    </xf>
    <xf numFmtId="178" fontId="47" fillId="6" borderId="47" xfId="14" applyNumberFormat="1" applyFont="1" applyFill="1" applyBorder="1">
      <alignment vertical="center"/>
    </xf>
    <xf numFmtId="38" fontId="47" fillId="6" borderId="49" xfId="15" applyFont="1" applyFill="1" applyBorder="1">
      <alignment vertical="center"/>
    </xf>
    <xf numFmtId="38" fontId="0" fillId="7" borderId="50" xfId="15" applyFont="1" applyFill="1" applyBorder="1">
      <alignment vertical="center"/>
    </xf>
    <xf numFmtId="38" fontId="0" fillId="7" borderId="48" xfId="15" applyFont="1" applyFill="1" applyBorder="1">
      <alignment vertical="center"/>
    </xf>
    <xf numFmtId="38" fontId="0" fillId="7" borderId="52" xfId="15" applyFont="1" applyFill="1" applyBorder="1">
      <alignment vertical="center"/>
    </xf>
    <xf numFmtId="178" fontId="47" fillId="6" borderId="53" xfId="14" applyNumberFormat="1" applyFont="1" applyFill="1" applyBorder="1">
      <alignment vertical="center"/>
    </xf>
    <xf numFmtId="38" fontId="47" fillId="6" borderId="55" xfId="15" applyFont="1" applyFill="1" applyBorder="1">
      <alignment vertical="center"/>
    </xf>
    <xf numFmtId="38" fontId="0" fillId="7" borderId="56" xfId="15" applyFont="1" applyFill="1" applyBorder="1">
      <alignment vertical="center"/>
    </xf>
    <xf numFmtId="38" fontId="0" fillId="7" borderId="54" xfId="15" applyFont="1" applyFill="1" applyBorder="1">
      <alignment vertical="center"/>
    </xf>
    <xf numFmtId="38" fontId="0" fillId="7" borderId="58" xfId="15" applyFont="1" applyFill="1" applyBorder="1">
      <alignment vertical="center"/>
    </xf>
    <xf numFmtId="178" fontId="47" fillId="6" borderId="59" xfId="14" applyNumberFormat="1" applyFont="1" applyFill="1" applyBorder="1">
      <alignment vertical="center"/>
    </xf>
    <xf numFmtId="38" fontId="47" fillId="6" borderId="61" xfId="15" applyFont="1" applyFill="1" applyBorder="1">
      <alignment vertical="center"/>
    </xf>
    <xf numFmtId="38" fontId="0" fillId="7" borderId="62" xfId="15" applyFont="1" applyFill="1" applyBorder="1">
      <alignment vertical="center"/>
    </xf>
    <xf numFmtId="38" fontId="0" fillId="7" borderId="60" xfId="15" applyFont="1" applyFill="1" applyBorder="1">
      <alignment vertical="center"/>
    </xf>
    <xf numFmtId="178" fontId="47" fillId="6" borderId="8" xfId="14" applyNumberFormat="1" applyFont="1" applyFill="1" applyBorder="1">
      <alignment vertical="center"/>
    </xf>
    <xf numFmtId="38" fontId="0" fillId="7" borderId="64" xfId="15" applyFont="1" applyFill="1" applyBorder="1">
      <alignment vertical="center"/>
    </xf>
    <xf numFmtId="0" fontId="0" fillId="7" borderId="51" xfId="0" applyFill="1" applyBorder="1" applyAlignment="1">
      <alignment horizontal="right" vertical="center"/>
    </xf>
    <xf numFmtId="0" fontId="0" fillId="7" borderId="57" xfId="0" applyFill="1" applyBorder="1" applyAlignment="1">
      <alignment horizontal="right" vertical="center"/>
    </xf>
    <xf numFmtId="0" fontId="0" fillId="7" borderId="63" xfId="0" applyFill="1" applyBorder="1" applyAlignment="1">
      <alignment horizontal="right" vertical="center"/>
    </xf>
    <xf numFmtId="38" fontId="0" fillId="7" borderId="15" xfId="15" applyFont="1" applyFill="1" applyBorder="1" applyAlignment="1">
      <alignment horizontal="right" vertical="center"/>
    </xf>
    <xf numFmtId="0" fontId="12" fillId="2" borderId="0" xfId="8" applyFont="1" applyFill="1" applyAlignment="1">
      <alignment vertical="top" wrapText="1"/>
    </xf>
    <xf numFmtId="0" fontId="0" fillId="0" borderId="0" xfId="0" applyAlignment="1">
      <alignment horizontal="center"/>
    </xf>
    <xf numFmtId="185" fontId="17" fillId="2" borderId="0" xfId="8" applyNumberFormat="1" applyFont="1" applyFill="1" applyAlignment="1">
      <alignment horizontal="center" vertical="center"/>
    </xf>
    <xf numFmtId="0" fontId="12" fillId="0" borderId="0" xfId="0" applyFont="1"/>
    <xf numFmtId="0" fontId="12" fillId="0" borderId="9" xfId="0" applyFont="1" applyBorder="1" applyAlignment="1">
      <alignment horizontal="center"/>
    </xf>
    <xf numFmtId="0" fontId="12" fillId="0" borderId="4" xfId="0" applyFont="1" applyBorder="1"/>
    <xf numFmtId="0" fontId="43" fillId="0" borderId="0" xfId="14" applyAlignment="1">
      <alignment horizontal="left" vertical="center"/>
    </xf>
    <xf numFmtId="38" fontId="43" fillId="0" borderId="0" xfId="14" applyNumberFormat="1" applyAlignment="1">
      <alignment horizontal="center" vertical="center"/>
    </xf>
    <xf numFmtId="0" fontId="53" fillId="0" borderId="13" xfId="14" applyFont="1" applyBorder="1">
      <alignment vertical="center"/>
    </xf>
    <xf numFmtId="0" fontId="53" fillId="0" borderId="0" xfId="14" applyFont="1">
      <alignment vertical="center"/>
    </xf>
    <xf numFmtId="0" fontId="43" fillId="0" borderId="0" xfId="14" applyAlignment="1">
      <alignment horizontal="center" vertical="center"/>
    </xf>
    <xf numFmtId="0" fontId="43" fillId="0" borderId="0" xfId="14" applyAlignment="1">
      <alignment horizontal="center" vertical="center" shrinkToFit="1"/>
    </xf>
    <xf numFmtId="38" fontId="0" fillId="11" borderId="4" xfId="15" applyFont="1" applyFill="1" applyBorder="1" applyAlignment="1">
      <alignment horizontal="center" vertical="center"/>
    </xf>
    <xf numFmtId="0" fontId="43" fillId="11" borderId="4" xfId="14" applyFill="1" applyBorder="1" applyAlignment="1">
      <alignment horizontal="center" vertical="center"/>
    </xf>
    <xf numFmtId="0" fontId="43" fillId="11" borderId="4" xfId="14" applyFill="1" applyBorder="1" applyAlignment="1">
      <alignment horizontal="center" vertical="center" wrapText="1"/>
    </xf>
    <xf numFmtId="38" fontId="0" fillId="7" borderId="4" xfId="15" applyFont="1" applyFill="1" applyBorder="1" applyAlignment="1">
      <alignment vertical="center" shrinkToFit="1"/>
    </xf>
    <xf numFmtId="38" fontId="43" fillId="7" borderId="15" xfId="14" applyNumberFormat="1" applyFill="1" applyBorder="1" applyAlignment="1">
      <alignment horizontal="center" vertical="center"/>
    </xf>
    <xf numFmtId="38" fontId="43" fillId="7" borderId="4" xfId="14" applyNumberFormat="1" applyFill="1" applyBorder="1" applyAlignment="1"/>
    <xf numFmtId="187" fontId="0" fillId="7" borderId="4" xfId="16" applyNumberFormat="1" applyFont="1" applyFill="1" applyBorder="1">
      <alignment vertical="center"/>
    </xf>
    <xf numFmtId="0" fontId="43" fillId="7" borderId="4" xfId="14" applyFill="1" applyBorder="1" applyAlignment="1">
      <alignment horizontal="center"/>
    </xf>
    <xf numFmtId="38" fontId="43" fillId="0" borderId="0" xfId="14" applyNumberFormat="1">
      <alignment vertical="center"/>
    </xf>
    <xf numFmtId="38" fontId="43" fillId="7" borderId="4" xfId="14" applyNumberFormat="1" applyFill="1" applyBorder="1" applyAlignment="1">
      <alignment horizontal="center"/>
    </xf>
    <xf numFmtId="0" fontId="43" fillId="0" borderId="0" xfId="14" applyAlignment="1">
      <alignment horizontal="center"/>
    </xf>
    <xf numFmtId="38" fontId="43" fillId="0" borderId="0" xfId="14" applyNumberFormat="1" applyAlignment="1">
      <alignment horizontal="center"/>
    </xf>
    <xf numFmtId="38" fontId="0" fillId="7" borderId="4" xfId="15" applyFont="1" applyFill="1" applyBorder="1" applyAlignment="1">
      <alignment vertical="center"/>
    </xf>
    <xf numFmtId="187" fontId="0" fillId="7" borderId="15" xfId="16" applyNumberFormat="1" applyFont="1" applyFill="1" applyBorder="1" applyAlignment="1">
      <alignment vertical="center"/>
    </xf>
    <xf numFmtId="9" fontId="0" fillId="7" borderId="15" xfId="16" applyFont="1" applyFill="1" applyBorder="1" applyAlignment="1">
      <alignment vertical="center"/>
    </xf>
    <xf numFmtId="38" fontId="0" fillId="9" borderId="4" xfId="15" applyFont="1" applyFill="1" applyBorder="1">
      <alignment vertical="center"/>
    </xf>
    <xf numFmtId="38" fontId="0" fillId="7" borderId="4" xfId="15" applyFont="1" applyFill="1" applyBorder="1" applyAlignment="1">
      <alignment horizontal="center" vertical="center"/>
    </xf>
    <xf numFmtId="38" fontId="43" fillId="0" borderId="5" xfId="14" applyNumberFormat="1" applyBorder="1" applyAlignment="1">
      <alignment horizontal="center" vertical="center"/>
    </xf>
    <xf numFmtId="38" fontId="0" fillId="0" borderId="0" xfId="15" applyFont="1" applyFill="1" applyBorder="1" applyAlignment="1">
      <alignment horizontal="center" vertical="center"/>
    </xf>
    <xf numFmtId="38" fontId="43" fillId="11" borderId="4" xfId="14" applyNumberFormat="1" applyFill="1" applyBorder="1" applyAlignment="1">
      <alignment horizontal="center" vertical="center"/>
    </xf>
    <xf numFmtId="38" fontId="0" fillId="11" borderId="4" xfId="15" applyFont="1" applyFill="1" applyBorder="1" applyAlignment="1">
      <alignment horizontal="center" vertical="center" wrapText="1"/>
    </xf>
    <xf numFmtId="0" fontId="48" fillId="11" borderId="4" xfId="14" applyFont="1" applyFill="1" applyBorder="1" applyAlignment="1">
      <alignment horizontal="center" vertical="center" wrapText="1" shrinkToFit="1"/>
    </xf>
    <xf numFmtId="38" fontId="43" fillId="7" borderId="4" xfId="14" applyNumberFormat="1" applyFill="1" applyBorder="1">
      <alignment vertical="center"/>
    </xf>
    <xf numFmtId="178" fontId="0" fillId="7" borderId="4" xfId="15" applyNumberFormat="1" applyFont="1" applyFill="1" applyBorder="1" applyAlignment="1">
      <alignment vertical="center"/>
    </xf>
    <xf numFmtId="180" fontId="0" fillId="7" borderId="4" xfId="15" applyNumberFormat="1" applyFont="1" applyFill="1" applyBorder="1" applyAlignment="1">
      <alignment vertical="center"/>
    </xf>
    <xf numFmtId="0" fontId="43" fillId="0" borderId="6" xfId="14" applyBorder="1" applyAlignment="1">
      <alignment horizontal="left" vertical="center" shrinkToFit="1"/>
    </xf>
    <xf numFmtId="38" fontId="0" fillId="0" borderId="6" xfId="15" applyFont="1" applyFill="1" applyBorder="1" applyAlignment="1">
      <alignment horizontal="center" vertical="center"/>
    </xf>
    <xf numFmtId="38" fontId="43" fillId="7" borderId="8" xfId="14" applyNumberFormat="1" applyFill="1" applyBorder="1">
      <alignment vertical="center"/>
    </xf>
    <xf numFmtId="38" fontId="45" fillId="7" borderId="4" xfId="15" applyFont="1" applyFill="1" applyBorder="1" applyAlignment="1">
      <alignment vertical="center"/>
    </xf>
    <xf numFmtId="38" fontId="45" fillId="7" borderId="4" xfId="14" applyNumberFormat="1" applyFont="1" applyFill="1" applyBorder="1">
      <alignment vertical="center"/>
    </xf>
    <xf numFmtId="0" fontId="48" fillId="0" borderId="0" xfId="14" applyFont="1" applyAlignment="1">
      <alignment vertical="center" shrinkToFit="1"/>
    </xf>
    <xf numFmtId="38" fontId="0" fillId="0" borderId="0" xfId="15" applyFont="1" applyFill="1" applyBorder="1" applyAlignment="1">
      <alignment vertical="center"/>
    </xf>
    <xf numFmtId="0" fontId="43" fillId="0" borderId="0" xfId="14" applyAlignment="1">
      <alignment horizontal="left" vertical="center" shrinkToFit="1"/>
    </xf>
    <xf numFmtId="0" fontId="43" fillId="11" borderId="1" xfId="14" applyFill="1" applyBorder="1" applyAlignment="1">
      <alignment horizontal="center" vertical="center" wrapText="1"/>
    </xf>
    <xf numFmtId="0" fontId="9" fillId="0" borderId="0" xfId="1" applyFont="1" applyAlignment="1">
      <alignment horizontal="centerContinuous" vertical="center"/>
    </xf>
    <xf numFmtId="0" fontId="16" fillId="2" borderId="1" xfId="8" applyFont="1" applyFill="1" applyBorder="1" applyAlignment="1">
      <alignment horizontal="right" vertical="center"/>
    </xf>
    <xf numFmtId="0" fontId="15" fillId="2" borderId="1" xfId="8" applyFont="1" applyFill="1" applyBorder="1" applyAlignment="1">
      <alignment horizontal="right" vertical="center"/>
    </xf>
    <xf numFmtId="0" fontId="12" fillId="2" borderId="0" xfId="8" applyFont="1" applyFill="1" applyAlignment="1">
      <alignment horizontal="left" vertical="center" shrinkToFit="1"/>
    </xf>
    <xf numFmtId="0" fontId="12" fillId="2" borderId="65" xfId="8" applyFont="1" applyFill="1" applyBorder="1" applyAlignment="1">
      <alignment horizontal="center" vertical="center" wrapText="1"/>
    </xf>
    <xf numFmtId="0" fontId="16" fillId="2" borderId="13" xfId="8" applyFont="1" applyFill="1" applyBorder="1">
      <alignment vertical="center"/>
    </xf>
    <xf numFmtId="0" fontId="16" fillId="2" borderId="14" xfId="8" applyFont="1" applyFill="1" applyBorder="1">
      <alignment vertical="center"/>
    </xf>
    <xf numFmtId="0" fontId="16" fillId="2" borderId="8" xfId="8" applyFont="1" applyFill="1" applyBorder="1">
      <alignment vertical="center"/>
    </xf>
    <xf numFmtId="0" fontId="16" fillId="2" borderId="10" xfId="8" applyFont="1" applyFill="1" applyBorder="1">
      <alignment vertical="center"/>
    </xf>
    <xf numFmtId="38" fontId="15" fillId="0" borderId="4" xfId="12" applyFont="1" applyBorder="1" applyAlignment="1">
      <alignment vertical="center" textRotation="255"/>
    </xf>
    <xf numFmtId="38" fontId="15" fillId="0" borderId="4" xfId="12" applyFont="1" applyBorder="1" applyAlignment="1">
      <alignment horizontal="center" vertical="center" textRotation="255"/>
    </xf>
    <xf numFmtId="0" fontId="16" fillId="0" borderId="46" xfId="6" applyFont="1" applyBorder="1">
      <alignment vertical="center"/>
    </xf>
    <xf numFmtId="0" fontId="16" fillId="0" borderId="52" xfId="6" applyFont="1" applyBorder="1">
      <alignment vertical="center"/>
    </xf>
    <xf numFmtId="0" fontId="16" fillId="0" borderId="58" xfId="6" applyFont="1" applyBorder="1">
      <alignment vertical="center"/>
    </xf>
    <xf numFmtId="0" fontId="9" fillId="0" borderId="46" xfId="14" applyFont="1" applyBorder="1" applyAlignment="1">
      <alignment vertical="center" shrinkToFit="1"/>
    </xf>
    <xf numFmtId="0" fontId="9" fillId="0" borderId="52" xfId="14" applyFont="1" applyBorder="1" applyAlignment="1">
      <alignment vertical="center" shrinkToFit="1"/>
    </xf>
    <xf numFmtId="0" fontId="12" fillId="0" borderId="52" xfId="14" applyFont="1" applyBorder="1" applyAlignment="1">
      <alignment vertical="center" shrinkToFit="1"/>
    </xf>
    <xf numFmtId="0" fontId="43" fillId="0" borderId="0" xfId="14" applyAlignment="1">
      <alignment vertical="center" shrinkToFit="1"/>
    </xf>
    <xf numFmtId="0" fontId="12" fillId="0" borderId="58" xfId="14" applyFont="1" applyBorder="1" applyAlignment="1">
      <alignment vertical="center" shrinkToFit="1"/>
    </xf>
    <xf numFmtId="0" fontId="48" fillId="7" borderId="15" xfId="14" applyFont="1" applyFill="1" applyBorder="1" applyAlignment="1">
      <alignment horizontal="left" vertical="center" shrinkToFit="1"/>
    </xf>
    <xf numFmtId="38" fontId="0" fillId="7" borderId="11" xfId="15" applyFont="1" applyFill="1" applyBorder="1" applyAlignment="1">
      <alignment vertical="center"/>
    </xf>
    <xf numFmtId="38" fontId="43" fillId="7" borderId="11" xfId="14" applyNumberFormat="1" applyFill="1" applyBorder="1">
      <alignment vertical="center"/>
    </xf>
    <xf numFmtId="0" fontId="43" fillId="7" borderId="11" xfId="14" applyFill="1" applyBorder="1" applyAlignment="1">
      <alignment horizontal="center" vertical="center"/>
    </xf>
    <xf numFmtId="38" fontId="0" fillId="7" borderId="39" xfId="15" applyFont="1" applyFill="1" applyBorder="1" applyAlignment="1">
      <alignment vertical="center"/>
    </xf>
    <xf numFmtId="178" fontId="0" fillId="7" borderId="39" xfId="15" applyNumberFormat="1" applyFont="1" applyFill="1" applyBorder="1" applyAlignment="1">
      <alignment vertical="center"/>
    </xf>
    <xf numFmtId="38" fontId="0" fillId="7" borderId="39" xfId="15" applyFont="1" applyFill="1" applyBorder="1">
      <alignment vertical="center"/>
    </xf>
    <xf numFmtId="0" fontId="0" fillId="7" borderId="66" xfId="0" applyFill="1" applyBorder="1" applyAlignment="1">
      <alignment horizontal="right" vertical="center"/>
    </xf>
    <xf numFmtId="38" fontId="0" fillId="7" borderId="12" xfId="15" applyFont="1" applyFill="1" applyBorder="1">
      <alignment vertical="center"/>
    </xf>
    <xf numFmtId="38" fontId="43" fillId="7" borderId="37" xfId="14" applyNumberFormat="1" applyFill="1" applyBorder="1">
      <alignment vertical="center"/>
    </xf>
    <xf numFmtId="38" fontId="0" fillId="7" borderId="15" xfId="15" applyFont="1" applyFill="1" applyBorder="1" applyAlignment="1">
      <alignment vertical="center"/>
    </xf>
    <xf numFmtId="0" fontId="43" fillId="7" borderId="12" xfId="14" applyFill="1" applyBorder="1" applyAlignment="1">
      <alignment horizontal="center" vertical="center"/>
    </xf>
    <xf numFmtId="38" fontId="0" fillId="7" borderId="37" xfId="15" applyFont="1" applyFill="1" applyBorder="1">
      <alignment vertical="center"/>
    </xf>
    <xf numFmtId="38" fontId="0" fillId="7" borderId="37" xfId="15" applyFont="1" applyFill="1" applyBorder="1" applyAlignment="1">
      <alignment vertical="center"/>
    </xf>
    <xf numFmtId="0" fontId="43" fillId="7" borderId="37" xfId="14" applyFill="1" applyBorder="1" applyAlignment="1">
      <alignment horizontal="center" vertical="center"/>
    </xf>
    <xf numFmtId="178" fontId="47" fillId="7" borderId="8" xfId="14" applyNumberFormat="1" applyFont="1" applyFill="1" applyBorder="1">
      <alignment vertical="center"/>
    </xf>
    <xf numFmtId="38" fontId="0" fillId="12" borderId="64" xfId="15" applyFont="1" applyFill="1" applyBorder="1">
      <alignment vertical="center"/>
    </xf>
    <xf numFmtId="38" fontId="0" fillId="7" borderId="70" xfId="15" applyFont="1" applyFill="1" applyBorder="1">
      <alignment vertical="center"/>
    </xf>
    <xf numFmtId="38" fontId="47" fillId="6" borderId="50" xfId="15" applyFont="1" applyFill="1" applyBorder="1">
      <alignment vertical="center"/>
    </xf>
    <xf numFmtId="38" fontId="47" fillId="6" borderId="56" xfId="15" applyFont="1" applyFill="1" applyBorder="1">
      <alignment vertical="center"/>
    </xf>
    <xf numFmtId="38" fontId="47" fillId="6" borderId="62" xfId="15" applyFont="1" applyFill="1" applyBorder="1">
      <alignment vertical="center"/>
    </xf>
    <xf numFmtId="38" fontId="47" fillId="6" borderId="2" xfId="15" applyFont="1" applyFill="1" applyBorder="1">
      <alignment vertical="center"/>
    </xf>
    <xf numFmtId="38" fontId="47" fillId="7" borderId="2" xfId="15" applyFont="1" applyFill="1" applyBorder="1" applyAlignment="1">
      <alignment horizontal="center" vertical="center"/>
    </xf>
    <xf numFmtId="38" fontId="0" fillId="9" borderId="46" xfId="15" applyFont="1" applyFill="1" applyBorder="1">
      <alignment vertical="center"/>
    </xf>
    <xf numFmtId="38" fontId="0" fillId="9" borderId="52" xfId="15" applyFont="1" applyFill="1" applyBorder="1">
      <alignment vertical="center"/>
    </xf>
    <xf numFmtId="38" fontId="0" fillId="9" borderId="58" xfId="15" applyFont="1" applyFill="1" applyBorder="1">
      <alignment vertical="center"/>
    </xf>
    <xf numFmtId="0" fontId="47" fillId="6" borderId="1" xfId="14" applyFont="1" applyFill="1" applyBorder="1" applyAlignment="1">
      <alignment horizontal="center" vertical="center"/>
    </xf>
    <xf numFmtId="38" fontId="45" fillId="7" borderId="44" xfId="15" applyFont="1" applyFill="1" applyBorder="1">
      <alignment vertical="center"/>
    </xf>
    <xf numFmtId="38" fontId="45" fillId="7" borderId="48" xfId="15" applyFont="1" applyFill="1" applyBorder="1">
      <alignment vertical="center"/>
    </xf>
    <xf numFmtId="38" fontId="45" fillId="7" borderId="54" xfId="15" applyFont="1" applyFill="1" applyBorder="1">
      <alignment vertical="center"/>
    </xf>
    <xf numFmtId="38" fontId="45" fillId="7" borderId="60" xfId="15" applyFont="1" applyFill="1" applyBorder="1">
      <alignment vertical="center"/>
    </xf>
    <xf numFmtId="38" fontId="45" fillId="7" borderId="64" xfId="15" applyFont="1" applyFill="1" applyBorder="1">
      <alignment vertical="center"/>
    </xf>
    <xf numFmtId="179" fontId="0" fillId="7" borderId="11" xfId="15" applyNumberFormat="1" applyFont="1" applyFill="1" applyBorder="1" applyAlignment="1">
      <alignment vertical="center"/>
    </xf>
    <xf numFmtId="178" fontId="0" fillId="7" borderId="4" xfId="15" applyNumberFormat="1" applyFont="1" applyFill="1" applyBorder="1" applyAlignment="1">
      <alignment horizontal="center" vertical="center"/>
    </xf>
    <xf numFmtId="0" fontId="43" fillId="0" borderId="13" xfId="14" applyBorder="1" applyAlignment="1">
      <alignment horizontal="center" vertical="center" wrapText="1"/>
    </xf>
    <xf numFmtId="38" fontId="43" fillId="0" borderId="13" xfId="14" applyNumberFormat="1" applyBorder="1" applyAlignment="1">
      <alignment horizontal="center" vertical="center"/>
    </xf>
    <xf numFmtId="187" fontId="0" fillId="0" borderId="13" xfId="16" applyNumberFormat="1" applyFont="1" applyFill="1" applyBorder="1">
      <alignment vertical="center"/>
    </xf>
    <xf numFmtId="38" fontId="0" fillId="0" borderId="13" xfId="15" applyFont="1" applyFill="1" applyBorder="1" applyAlignment="1">
      <alignment horizontal="center" vertical="center"/>
    </xf>
    <xf numFmtId="0" fontId="43" fillId="0" borderId="0" xfId="14" applyAlignment="1">
      <alignment horizontal="center" vertical="center" wrapText="1"/>
    </xf>
    <xf numFmtId="0" fontId="16" fillId="0" borderId="0" xfId="6" applyFont="1">
      <alignment vertical="center"/>
    </xf>
    <xf numFmtId="0" fontId="17" fillId="3" borderId="0" xfId="0" applyFont="1" applyFill="1" applyAlignment="1">
      <alignment vertical="center"/>
    </xf>
    <xf numFmtId="0" fontId="15" fillId="3" borderId="0" xfId="0" applyFont="1" applyFill="1" applyAlignment="1">
      <alignment vertical="center"/>
    </xf>
    <xf numFmtId="0" fontId="17" fillId="3" borderId="0" xfId="0" applyFont="1" applyFill="1" applyAlignment="1">
      <alignment horizontal="right" vertical="center"/>
    </xf>
    <xf numFmtId="0" fontId="17" fillId="3" borderId="0" xfId="0" applyFont="1" applyFill="1"/>
    <xf numFmtId="0" fontId="6" fillId="0" borderId="4" xfId="6" applyFont="1" applyBorder="1" applyAlignment="1">
      <alignment horizontal="left" vertical="center" wrapText="1"/>
    </xf>
    <xf numFmtId="0" fontId="6" fillId="0" borderId="4" xfId="6" applyFont="1" applyBorder="1" applyAlignment="1">
      <alignment horizontal="center" vertical="center" wrapText="1"/>
    </xf>
    <xf numFmtId="188" fontId="6" fillId="0" borderId="4" xfId="6" applyNumberFormat="1" applyFont="1" applyBorder="1" applyAlignment="1">
      <alignment horizontal="center" vertical="center" shrinkToFit="1"/>
    </xf>
    <xf numFmtId="38" fontId="6" fillId="0" borderId="4" xfId="13" applyFont="1" applyBorder="1" applyAlignment="1">
      <alignment horizontal="right" vertical="center" wrapText="1"/>
    </xf>
    <xf numFmtId="178" fontId="0" fillId="7" borderId="4" xfId="13" applyNumberFormat="1" applyFont="1" applyFill="1" applyBorder="1" applyAlignment="1">
      <alignment horizontal="right" vertical="center"/>
    </xf>
    <xf numFmtId="0" fontId="43" fillId="7" borderId="5" xfId="14" applyFill="1" applyBorder="1" applyAlignment="1">
      <alignment horizontal="left" vertical="center" wrapText="1"/>
    </xf>
    <xf numFmtId="0" fontId="0" fillId="0" borderId="7" xfId="0" applyBorder="1" applyAlignment="1">
      <alignment horizontal="left" vertical="center" wrapText="1"/>
    </xf>
    <xf numFmtId="0" fontId="43" fillId="7" borderId="8" xfId="14" applyFill="1" applyBorder="1" applyAlignment="1">
      <alignment horizontal="left" vertical="center" wrapText="1"/>
    </xf>
    <xf numFmtId="0" fontId="0" fillId="0" borderId="10" xfId="0" applyBorder="1" applyAlignment="1">
      <alignment horizontal="left" vertical="center" wrapText="1"/>
    </xf>
    <xf numFmtId="0" fontId="43" fillId="7" borderId="67" xfId="14" applyFill="1" applyBorder="1" applyAlignment="1">
      <alignment horizontal="center" vertical="center"/>
    </xf>
    <xf numFmtId="0" fontId="43" fillId="7" borderId="68" xfId="14" applyFill="1" applyBorder="1" applyAlignment="1">
      <alignment horizontal="center" vertical="center"/>
    </xf>
    <xf numFmtId="0" fontId="43" fillId="7" borderId="69" xfId="14" applyFill="1" applyBorder="1" applyAlignment="1">
      <alignment horizontal="center" vertical="center"/>
    </xf>
    <xf numFmtId="0" fontId="43" fillId="9" borderId="1" xfId="14" applyFill="1" applyBorder="1" applyAlignment="1">
      <alignment horizontal="right" vertical="center"/>
    </xf>
    <xf numFmtId="0" fontId="43" fillId="9" borderId="2" xfId="14" applyFill="1" applyBorder="1" applyAlignment="1">
      <alignment horizontal="right" vertical="center"/>
    </xf>
    <xf numFmtId="0" fontId="43" fillId="9" borderId="3" xfId="14" applyFill="1" applyBorder="1" applyAlignment="1">
      <alignment horizontal="right" vertical="center"/>
    </xf>
    <xf numFmtId="178" fontId="47" fillId="6" borderId="11" xfId="15" applyNumberFormat="1" applyFont="1" applyFill="1" applyBorder="1" applyAlignment="1">
      <alignment vertical="center"/>
    </xf>
    <xf numFmtId="178" fontId="47" fillId="6" borderId="15" xfId="15" applyNumberFormat="1" applyFont="1" applyFill="1" applyBorder="1" applyAlignment="1">
      <alignment vertical="center"/>
    </xf>
    <xf numFmtId="178" fontId="43" fillId="7" borderId="5" xfId="14" applyNumberFormat="1" applyFill="1" applyBorder="1">
      <alignment vertical="center"/>
    </xf>
    <xf numFmtId="178" fontId="43" fillId="7" borderId="8" xfId="14" applyNumberFormat="1" applyFill="1" applyBorder="1">
      <alignment vertical="center"/>
    </xf>
    <xf numFmtId="178" fontId="0" fillId="7" borderId="11" xfId="15" applyNumberFormat="1" applyFont="1" applyFill="1" applyBorder="1" applyAlignment="1">
      <alignment vertical="center"/>
    </xf>
    <xf numFmtId="178" fontId="0" fillId="7" borderId="15" xfId="15" applyNumberFormat="1" applyFont="1" applyFill="1" applyBorder="1" applyAlignment="1">
      <alignment vertical="center"/>
    </xf>
    <xf numFmtId="0" fontId="46" fillId="6" borderId="1" xfId="14" applyFont="1" applyFill="1" applyBorder="1" applyAlignment="1">
      <alignment horizontal="left" vertical="center"/>
    </xf>
    <xf numFmtId="0" fontId="46" fillId="6" borderId="2" xfId="14" applyFont="1" applyFill="1" applyBorder="1" applyAlignment="1">
      <alignment horizontal="left" vertical="center"/>
    </xf>
    <xf numFmtId="0" fontId="46" fillId="6" borderId="3" xfId="14" applyFont="1" applyFill="1" applyBorder="1" applyAlignment="1">
      <alignment horizontal="left" vertical="center"/>
    </xf>
    <xf numFmtId="0" fontId="43" fillId="7" borderId="4" xfId="14" applyFill="1" applyBorder="1" applyAlignment="1">
      <alignment horizontal="center" vertical="center"/>
    </xf>
    <xf numFmtId="0" fontId="43" fillId="7" borderId="5" xfId="14" applyFill="1" applyBorder="1" applyAlignment="1">
      <alignment horizontal="center" vertical="center"/>
    </xf>
    <xf numFmtId="0" fontId="43" fillId="7" borderId="6" xfId="14" applyFill="1" applyBorder="1" applyAlignment="1">
      <alignment horizontal="center" vertical="center"/>
    </xf>
    <xf numFmtId="0" fontId="43" fillId="7" borderId="7" xfId="14" applyFill="1" applyBorder="1" applyAlignment="1">
      <alignment horizontal="center" vertical="center"/>
    </xf>
    <xf numFmtId="0" fontId="43" fillId="7" borderId="1" xfId="14" applyFill="1" applyBorder="1" applyAlignment="1">
      <alignment horizontal="center" vertical="center"/>
    </xf>
    <xf numFmtId="0" fontId="43" fillId="7" borderId="2" xfId="14" applyFill="1" applyBorder="1" applyAlignment="1">
      <alignment horizontal="center" vertical="center"/>
    </xf>
    <xf numFmtId="0" fontId="43" fillId="7" borderId="3" xfId="14" applyFill="1" applyBorder="1" applyAlignment="1">
      <alignment horizontal="center" vertical="center"/>
    </xf>
    <xf numFmtId="0" fontId="43" fillId="7" borderId="8" xfId="14" applyFill="1" applyBorder="1" applyAlignment="1">
      <alignment horizontal="center" vertical="center"/>
    </xf>
    <xf numFmtId="0" fontId="43" fillId="7" borderId="10" xfId="14" applyFill="1" applyBorder="1" applyAlignment="1">
      <alignment horizontal="center" vertical="center"/>
    </xf>
    <xf numFmtId="0" fontId="45" fillId="7" borderId="1" xfId="14" applyFont="1" applyFill="1" applyBorder="1" applyAlignment="1">
      <alignment horizontal="center" vertical="center"/>
    </xf>
    <xf numFmtId="0" fontId="45" fillId="7" borderId="3" xfId="14" applyFont="1" applyFill="1" applyBorder="1" applyAlignment="1">
      <alignment horizontal="center" vertical="center"/>
    </xf>
    <xf numFmtId="0" fontId="43" fillId="7" borderId="1" xfId="14" applyFill="1" applyBorder="1" applyAlignment="1">
      <alignment horizontal="left" vertical="center"/>
    </xf>
    <xf numFmtId="0" fontId="43" fillId="7" borderId="3" xfId="14" applyFill="1" applyBorder="1" applyAlignment="1">
      <alignment horizontal="left" vertical="center"/>
    </xf>
    <xf numFmtId="0" fontId="0" fillId="0" borderId="3" xfId="0" applyBorder="1" applyAlignment="1">
      <alignment horizontal="left" vertical="center"/>
    </xf>
    <xf numFmtId="0" fontId="43" fillId="7" borderId="5" xfId="14" applyFill="1" applyBorder="1" applyAlignment="1">
      <alignment horizontal="left" vertical="center"/>
    </xf>
    <xf numFmtId="0" fontId="0" fillId="0" borderId="7" xfId="0" applyBorder="1" applyAlignment="1">
      <alignment horizontal="left" vertical="center"/>
    </xf>
    <xf numFmtId="0" fontId="43" fillId="7" borderId="8" xfId="14" applyFill="1" applyBorder="1" applyAlignment="1">
      <alignment horizontal="left" vertical="center"/>
    </xf>
    <xf numFmtId="0" fontId="0" fillId="0" borderId="10" xfId="0" applyBorder="1" applyAlignment="1">
      <alignment horizontal="left" vertical="center"/>
    </xf>
    <xf numFmtId="0" fontId="43" fillId="7" borderId="13" xfId="14" applyFill="1" applyBorder="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wrapText="1"/>
    </xf>
    <xf numFmtId="0" fontId="9" fillId="0" borderId="0" xfId="1" applyFont="1" applyAlignment="1">
      <alignment horizontal="left"/>
    </xf>
    <xf numFmtId="0" fontId="12" fillId="2" borderId="2" xfId="8" applyFont="1" applyFill="1" applyBorder="1" applyAlignment="1">
      <alignment horizontal="left" vertical="center" wrapText="1"/>
    </xf>
    <xf numFmtId="0" fontId="12" fillId="2" borderId="3" xfId="8" applyFont="1" applyFill="1" applyBorder="1" applyAlignment="1">
      <alignment horizontal="left" vertical="center" wrapText="1"/>
    </xf>
    <xf numFmtId="0" fontId="12" fillId="2" borderId="0" xfId="8" applyFont="1" applyFill="1" applyAlignment="1">
      <alignment vertical="top" wrapText="1"/>
    </xf>
    <xf numFmtId="0" fontId="38" fillId="2" borderId="22" xfId="8" applyFont="1" applyFill="1" applyBorder="1" applyAlignment="1">
      <alignment horizontal="center" vertical="center" wrapText="1"/>
    </xf>
    <xf numFmtId="0" fontId="38" fillId="2" borderId="23" xfId="8" applyFont="1" applyFill="1" applyBorder="1" applyAlignment="1">
      <alignment horizontal="center" vertical="center" wrapText="1"/>
    </xf>
    <xf numFmtId="0" fontId="38" fillId="2" borderId="24" xfId="8" applyFont="1" applyFill="1" applyBorder="1" applyAlignment="1">
      <alignment horizontal="center" vertical="center" wrapText="1"/>
    </xf>
    <xf numFmtId="0" fontId="38" fillId="2" borderId="17" xfId="8" applyFont="1" applyFill="1" applyBorder="1" applyAlignment="1">
      <alignment horizontal="center" vertical="center" wrapText="1"/>
    </xf>
    <xf numFmtId="0" fontId="38" fillId="2" borderId="0" xfId="8" applyFont="1" applyFill="1" applyAlignment="1">
      <alignment horizontal="center" vertical="center" wrapText="1"/>
    </xf>
    <xf numFmtId="0" fontId="38" fillId="2" borderId="18" xfId="8" applyFont="1" applyFill="1" applyBorder="1" applyAlignment="1">
      <alignment horizontal="center" vertical="center" wrapText="1"/>
    </xf>
    <xf numFmtId="0" fontId="38" fillId="2" borderId="19" xfId="8" applyFont="1" applyFill="1" applyBorder="1" applyAlignment="1">
      <alignment horizontal="center" vertical="center" wrapText="1"/>
    </xf>
    <xf numFmtId="0" fontId="38" fillId="2" borderId="20" xfId="8" applyFont="1" applyFill="1" applyBorder="1" applyAlignment="1">
      <alignment horizontal="center" vertical="center" wrapText="1"/>
    </xf>
    <xf numFmtId="0" fontId="38" fillId="2" borderId="21" xfId="8" applyFont="1" applyFill="1" applyBorder="1" applyAlignment="1">
      <alignment horizontal="center" vertical="center" wrapText="1"/>
    </xf>
    <xf numFmtId="0" fontId="12" fillId="2" borderId="5" xfId="8" applyFont="1" applyFill="1" applyBorder="1" applyAlignment="1">
      <alignment horizontal="left" vertical="top" wrapText="1"/>
    </xf>
    <xf numFmtId="0" fontId="12" fillId="2" borderId="13" xfId="8" applyFont="1" applyFill="1" applyBorder="1" applyAlignment="1">
      <alignment horizontal="left" vertical="top" wrapText="1"/>
    </xf>
    <xf numFmtId="0" fontId="12" fillId="2" borderId="8" xfId="8" applyFont="1" applyFill="1" applyBorder="1" applyAlignment="1">
      <alignment horizontal="left" vertical="top" wrapText="1"/>
    </xf>
    <xf numFmtId="0" fontId="12" fillId="2" borderId="1" xfId="8" applyFont="1" applyFill="1" applyBorder="1">
      <alignment vertical="center"/>
    </xf>
    <xf numFmtId="0" fontId="12" fillId="2" borderId="3" xfId="8" applyFont="1" applyFill="1" applyBorder="1">
      <alignment vertical="center"/>
    </xf>
    <xf numFmtId="0" fontId="12" fillId="2" borderId="5" xfId="8" applyFont="1" applyFill="1" applyBorder="1" applyAlignment="1">
      <alignment horizontal="center" vertical="top" wrapText="1"/>
    </xf>
    <xf numFmtId="0" fontId="12" fillId="2" borderId="13" xfId="8" applyFont="1" applyFill="1" applyBorder="1" applyAlignment="1">
      <alignment horizontal="center" vertical="top" wrapText="1"/>
    </xf>
    <xf numFmtId="0" fontId="12" fillId="2" borderId="8" xfId="8" applyFont="1" applyFill="1" applyBorder="1" applyAlignment="1">
      <alignment horizontal="center" vertical="top" wrapText="1"/>
    </xf>
    <xf numFmtId="0" fontId="17" fillId="0" borderId="0" xfId="8" applyFont="1" applyAlignment="1">
      <alignment horizontal="left" vertical="center"/>
    </xf>
    <xf numFmtId="0" fontId="12" fillId="2" borderId="0" xfId="8" applyFont="1" applyFill="1" applyAlignment="1">
      <alignment horizontal="left" vertical="center"/>
    </xf>
    <xf numFmtId="0" fontId="12" fillId="2" borderId="1" xfId="8" applyFont="1" applyFill="1" applyBorder="1" applyAlignment="1">
      <alignment vertical="center" wrapText="1"/>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5" xfId="8" applyFont="1" applyFill="1" applyBorder="1" applyAlignment="1">
      <alignment vertical="top" wrapText="1"/>
    </xf>
    <xf numFmtId="0" fontId="12" fillId="2" borderId="7" xfId="8" applyFont="1" applyFill="1" applyBorder="1" applyAlignment="1">
      <alignment vertical="top" wrapText="1"/>
    </xf>
    <xf numFmtId="0" fontId="12" fillId="2" borderId="13" xfId="8" applyFont="1" applyFill="1" applyBorder="1" applyAlignment="1">
      <alignment vertical="top" wrapText="1"/>
    </xf>
    <xf numFmtId="0" fontId="12" fillId="2" borderId="14" xfId="8" applyFont="1" applyFill="1" applyBorder="1" applyAlignment="1">
      <alignment vertical="top" wrapText="1"/>
    </xf>
    <xf numFmtId="0" fontId="12" fillId="2" borderId="8" xfId="8" applyFont="1" applyFill="1" applyBorder="1" applyAlignment="1">
      <alignment vertical="top" wrapText="1"/>
    </xf>
    <xf numFmtId="0" fontId="12" fillId="2" borderId="10" xfId="8" applyFont="1" applyFill="1" applyBorder="1" applyAlignment="1">
      <alignment vertical="top" wrapText="1"/>
    </xf>
    <xf numFmtId="0" fontId="17" fillId="2" borderId="4" xfId="8" applyFont="1" applyFill="1" applyBorder="1" applyAlignment="1">
      <alignment horizontal="center" vertical="top"/>
    </xf>
    <xf numFmtId="177" fontId="15" fillId="2" borderId="2" xfId="8" applyNumberFormat="1" applyFont="1" applyFill="1" applyBorder="1" applyAlignment="1">
      <alignment horizontal="center" vertical="center"/>
    </xf>
    <xf numFmtId="177" fontId="15" fillId="2" borderId="3" xfId="8" applyNumberFormat="1" applyFont="1" applyFill="1" applyBorder="1" applyAlignment="1">
      <alignment horizontal="center" vertical="center"/>
    </xf>
    <xf numFmtId="0" fontId="15" fillId="2" borderId="2"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1" xfId="8" applyFont="1" applyFill="1" applyBorder="1" applyAlignment="1">
      <alignment vertical="center" shrinkToFit="1"/>
    </xf>
    <xf numFmtId="0" fontId="15" fillId="2" borderId="2" xfId="8" applyFont="1" applyFill="1" applyBorder="1" applyAlignment="1">
      <alignment vertical="center" shrinkToFit="1"/>
    </xf>
    <xf numFmtId="0" fontId="26" fillId="3" borderId="0" xfId="0" applyFont="1" applyFill="1" applyAlignment="1">
      <alignment horizontal="center"/>
    </xf>
    <xf numFmtId="0" fontId="16" fillId="0" borderId="46" xfId="6" applyFont="1" applyBorder="1" applyAlignment="1">
      <alignment horizontal="center" vertical="center" textRotation="255"/>
    </xf>
    <xf numFmtId="0" fontId="16" fillId="0" borderId="52" xfId="6" applyFont="1" applyBorder="1" applyAlignment="1">
      <alignment horizontal="center" vertical="center" textRotation="255"/>
    </xf>
    <xf numFmtId="0" fontId="16" fillId="0" borderId="58" xfId="6" applyFont="1" applyBorder="1" applyAlignment="1">
      <alignment horizontal="center" vertical="center" textRotation="255"/>
    </xf>
    <xf numFmtId="0" fontId="14" fillId="2" borderId="6" xfId="8" applyFont="1" applyFill="1" applyBorder="1" applyAlignment="1">
      <alignment vertical="center" wrapText="1"/>
    </xf>
    <xf numFmtId="0" fontId="10" fillId="0" borderId="11" xfId="6" applyFont="1" applyBorder="1" applyAlignment="1">
      <alignment horizontal="center" vertical="center" wrapText="1"/>
    </xf>
    <xf numFmtId="0" fontId="10" fillId="0" borderId="15" xfId="6" applyFont="1" applyBorder="1" applyAlignment="1">
      <alignment horizontal="center" vertical="center" wrapText="1"/>
    </xf>
    <xf numFmtId="0" fontId="6" fillId="0" borderId="0" xfId="6" applyFont="1" applyAlignment="1">
      <alignment horizontal="center" vertical="center" wrapText="1"/>
    </xf>
    <xf numFmtId="0" fontId="10" fillId="0" borderId="11" xfId="6" applyFont="1" applyBorder="1" applyAlignment="1">
      <alignment horizontal="center" vertical="center" textRotation="255" wrapText="1"/>
    </xf>
    <xf numFmtId="0" fontId="10" fillId="0" borderId="15" xfId="6" applyFont="1" applyBorder="1" applyAlignment="1">
      <alignment horizontal="center" vertical="center" textRotation="255" wrapText="1"/>
    </xf>
    <xf numFmtId="0" fontId="10" fillId="0" borderId="1" xfId="6" applyFont="1" applyBorder="1" applyAlignment="1">
      <alignment horizontal="center" vertical="center" wrapText="1"/>
    </xf>
    <xf numFmtId="0" fontId="10" fillId="0" borderId="2" xfId="6" applyFont="1" applyBorder="1" applyAlignment="1">
      <alignment horizontal="center" vertical="center" wrapText="1"/>
    </xf>
    <xf numFmtId="0" fontId="10" fillId="0" borderId="3" xfId="6" applyFont="1" applyBorder="1" applyAlignment="1">
      <alignment horizontal="center" vertical="center" wrapText="1"/>
    </xf>
    <xf numFmtId="0" fontId="48" fillId="7" borderId="41" xfId="14" applyFont="1" applyFill="1" applyBorder="1" applyAlignment="1">
      <alignment horizontal="center" vertical="center" shrinkToFit="1"/>
    </xf>
    <xf numFmtId="0" fontId="48" fillId="7" borderId="40" xfId="14" applyFont="1" applyFill="1" applyBorder="1" applyAlignment="1">
      <alignment horizontal="center" vertical="center" shrinkToFit="1"/>
    </xf>
    <xf numFmtId="9" fontId="0" fillId="7" borderId="4" xfId="16" applyFont="1" applyFill="1" applyBorder="1" applyAlignment="1">
      <alignment horizontal="center" vertical="center"/>
    </xf>
    <xf numFmtId="0" fontId="43" fillId="11" borderId="4" xfId="14" applyFill="1" applyBorder="1" applyAlignment="1">
      <alignment horizontal="center" vertical="center"/>
    </xf>
    <xf numFmtId="0" fontId="43" fillId="7" borderId="4" xfId="14" applyFill="1" applyBorder="1" applyAlignment="1">
      <alignment horizontal="left" vertical="center" shrinkToFit="1"/>
    </xf>
    <xf numFmtId="0" fontId="0" fillId="0" borderId="4" xfId="0" applyBorder="1" applyAlignment="1">
      <alignment horizontal="left" vertical="center" shrinkToFit="1"/>
    </xf>
    <xf numFmtId="0" fontId="48" fillId="7" borderId="4" xfId="14" applyFont="1" applyFill="1" applyBorder="1" applyAlignment="1">
      <alignment horizontal="left" vertical="center" shrinkToFit="1"/>
    </xf>
    <xf numFmtId="0" fontId="43" fillId="7" borderId="1" xfId="14" applyFill="1" applyBorder="1" applyAlignment="1">
      <alignment horizontal="left" vertical="center" shrinkToFit="1"/>
    </xf>
    <xf numFmtId="0" fontId="43" fillId="7" borderId="2" xfId="14" applyFill="1" applyBorder="1" applyAlignment="1">
      <alignment horizontal="left" vertical="center" shrinkToFit="1"/>
    </xf>
    <xf numFmtId="0" fontId="43" fillId="7" borderId="3" xfId="14" applyFill="1" applyBorder="1" applyAlignment="1">
      <alignment horizontal="left" vertical="center" shrinkToFit="1"/>
    </xf>
    <xf numFmtId="0" fontId="43" fillId="11" borderId="1" xfId="14" applyFill="1" applyBorder="1" applyAlignment="1">
      <alignment horizontal="center" vertical="center" wrapText="1"/>
    </xf>
    <xf numFmtId="0" fontId="43" fillId="11" borderId="2" xfId="14" applyFill="1" applyBorder="1" applyAlignment="1">
      <alignment horizontal="center" vertical="center" wrapText="1"/>
    </xf>
    <xf numFmtId="0" fontId="43" fillId="11" borderId="11" xfId="14" applyFill="1" applyBorder="1" applyAlignment="1">
      <alignment horizontal="center" vertical="center" wrapText="1"/>
    </xf>
    <xf numFmtId="0" fontId="43" fillId="11" borderId="15" xfId="14" applyFill="1" applyBorder="1" applyAlignment="1">
      <alignment horizontal="center" vertical="center" wrapText="1"/>
    </xf>
    <xf numFmtId="0" fontId="48" fillId="7" borderId="1" xfId="14" applyFont="1" applyFill="1" applyBorder="1" applyAlignment="1">
      <alignment horizontal="left" vertical="center" shrinkToFit="1"/>
    </xf>
    <xf numFmtId="0" fontId="48" fillId="7" borderId="2" xfId="14" applyFont="1" applyFill="1" applyBorder="1" applyAlignment="1">
      <alignment horizontal="left" vertical="center" shrinkToFit="1"/>
    </xf>
    <xf numFmtId="0" fontId="48" fillId="7" borderId="3" xfId="14" applyFont="1" applyFill="1" applyBorder="1" applyAlignment="1">
      <alignment horizontal="left" vertical="center" shrinkToFit="1"/>
    </xf>
    <xf numFmtId="0" fontId="48" fillId="7" borderId="5" xfId="14" applyFont="1" applyFill="1" applyBorder="1" applyAlignment="1">
      <alignment horizontal="left" vertical="center" shrinkToFit="1"/>
    </xf>
    <xf numFmtId="0" fontId="48" fillId="7" borderId="6" xfId="14" applyFont="1" applyFill="1" applyBorder="1" applyAlignment="1">
      <alignment horizontal="left" vertical="center" shrinkToFit="1"/>
    </xf>
    <xf numFmtId="0" fontId="48" fillId="7" borderId="7" xfId="14" applyFont="1" applyFill="1" applyBorder="1" applyAlignment="1">
      <alignment horizontal="left" vertical="center" shrinkToFit="1"/>
    </xf>
    <xf numFmtId="0" fontId="48" fillId="11" borderId="5" xfId="14" applyFont="1" applyFill="1" applyBorder="1" applyAlignment="1">
      <alignment horizontal="center" vertical="center" shrinkToFit="1"/>
    </xf>
    <xf numFmtId="0" fontId="48" fillId="11" borderId="6" xfId="14" applyFont="1" applyFill="1" applyBorder="1" applyAlignment="1">
      <alignment horizontal="center" vertical="center" shrinkToFit="1"/>
    </xf>
    <xf numFmtId="0" fontId="48" fillId="11" borderId="7" xfId="14" applyFont="1" applyFill="1" applyBorder="1" applyAlignment="1">
      <alignment horizontal="center" vertical="center" shrinkToFit="1"/>
    </xf>
    <xf numFmtId="0" fontId="48" fillId="11" borderId="8" xfId="14" applyFont="1" applyFill="1" applyBorder="1" applyAlignment="1">
      <alignment horizontal="center" vertical="center" shrinkToFit="1"/>
    </xf>
    <xf numFmtId="0" fontId="48" fillId="11" borderId="9" xfId="14" applyFont="1" applyFill="1" applyBorder="1" applyAlignment="1">
      <alignment horizontal="center" vertical="center" shrinkToFit="1"/>
    </xf>
    <xf numFmtId="0" fontId="48" fillId="11" borderId="10" xfId="14" applyFont="1" applyFill="1" applyBorder="1" applyAlignment="1">
      <alignment horizontal="center" vertical="center" shrinkToFit="1"/>
    </xf>
    <xf numFmtId="0" fontId="43" fillId="11" borderId="3" xfId="14" applyFill="1" applyBorder="1" applyAlignment="1">
      <alignment horizontal="center" vertical="center" wrapText="1"/>
    </xf>
    <xf numFmtId="0" fontId="43" fillId="7" borderId="2" xfId="14" applyFill="1" applyBorder="1" applyAlignment="1">
      <alignment horizontal="left" vertical="center"/>
    </xf>
    <xf numFmtId="0" fontId="43" fillId="0" borderId="0" xfId="14" applyAlignment="1">
      <alignment horizontal="left" vertical="center" shrinkToFit="1"/>
    </xf>
    <xf numFmtId="0" fontId="43" fillId="0" borderId="9" xfId="14" applyBorder="1" applyAlignment="1">
      <alignment horizontal="left" vertical="center" shrinkToFit="1"/>
    </xf>
    <xf numFmtId="0" fontId="43" fillId="11" borderId="1" xfId="14" applyFill="1" applyBorder="1" applyAlignment="1">
      <alignment horizontal="center" vertical="center"/>
    </xf>
    <xf numFmtId="0" fontId="43" fillId="11" borderId="3" xfId="14" applyFill="1" applyBorder="1" applyAlignment="1">
      <alignment horizontal="center" vertical="center"/>
    </xf>
    <xf numFmtId="0" fontId="48" fillId="11" borderId="1" xfId="14" applyFont="1" applyFill="1" applyBorder="1" applyAlignment="1">
      <alignment horizontal="center" vertical="center" shrinkToFit="1"/>
    </xf>
    <xf numFmtId="0" fontId="48" fillId="11" borderId="2" xfId="14" applyFont="1" applyFill="1" applyBorder="1" applyAlignment="1">
      <alignment horizontal="center" vertical="center" shrinkToFit="1"/>
    </xf>
    <xf numFmtId="0" fontId="48" fillId="11" borderId="3" xfId="14" applyFont="1" applyFill="1" applyBorder="1" applyAlignment="1">
      <alignment horizontal="center" vertical="center" shrinkToFit="1"/>
    </xf>
    <xf numFmtId="0" fontId="43" fillId="11" borderId="5" xfId="14" applyFill="1" applyBorder="1" applyAlignment="1">
      <alignment horizontal="center" vertical="center" wrapText="1"/>
    </xf>
    <xf numFmtId="0" fontId="43" fillId="11" borderId="6" xfId="14" applyFill="1" applyBorder="1" applyAlignment="1">
      <alignment horizontal="center" vertical="center" wrapText="1"/>
    </xf>
    <xf numFmtId="0" fontId="43" fillId="11" borderId="7" xfId="14" applyFill="1" applyBorder="1" applyAlignment="1">
      <alignment horizontal="center" vertical="center" wrapText="1"/>
    </xf>
    <xf numFmtId="38" fontId="43" fillId="11" borderId="5" xfId="14" applyNumberFormat="1" applyFill="1" applyBorder="1" applyAlignment="1">
      <alignment horizontal="center" vertical="center"/>
    </xf>
    <xf numFmtId="38" fontId="43" fillId="11" borderId="6" xfId="14" applyNumberFormat="1" applyFill="1" applyBorder="1" applyAlignment="1">
      <alignment horizontal="center" vertical="center"/>
    </xf>
    <xf numFmtId="0" fontId="43" fillId="11" borderId="5" xfId="14" applyFill="1" applyBorder="1" applyAlignment="1">
      <alignment horizontal="center" wrapText="1"/>
    </xf>
    <xf numFmtId="0" fontId="43" fillId="11" borderId="8" xfId="14" applyFill="1" applyBorder="1" applyAlignment="1">
      <alignment horizontal="center"/>
    </xf>
    <xf numFmtId="38" fontId="0" fillId="11" borderId="11" xfId="15" applyFont="1" applyFill="1" applyBorder="1" applyAlignment="1">
      <alignment horizontal="center" wrapText="1"/>
    </xf>
    <xf numFmtId="38" fontId="0" fillId="11" borderId="15" xfId="15" applyFont="1" applyFill="1" applyBorder="1" applyAlignment="1">
      <alignment horizontal="center"/>
    </xf>
    <xf numFmtId="0" fontId="43" fillId="0" borderId="9" xfId="14" applyBorder="1" applyAlignment="1">
      <alignment horizontal="center" vertical="center"/>
    </xf>
    <xf numFmtId="0" fontId="43" fillId="0" borderId="9" xfId="14" applyBorder="1" applyAlignment="1">
      <alignment horizontal="center" vertical="center" shrinkToFit="1"/>
    </xf>
    <xf numFmtId="38" fontId="43" fillId="0" borderId="9" xfId="14" applyNumberFormat="1" applyBorder="1" applyAlignment="1">
      <alignment horizontal="center"/>
    </xf>
    <xf numFmtId="0" fontId="52" fillId="10" borderId="0" xfId="14" applyFont="1" applyFill="1" applyAlignment="1">
      <alignment horizontal="center" vertical="center"/>
    </xf>
    <xf numFmtId="0" fontId="53" fillId="7" borderId="1" xfId="14" applyFont="1" applyFill="1" applyBorder="1" applyAlignment="1">
      <alignment horizontal="center" vertical="center"/>
    </xf>
    <xf numFmtId="0" fontId="53" fillId="7" borderId="2" xfId="14" applyFont="1" applyFill="1" applyBorder="1" applyAlignment="1">
      <alignment horizontal="center" vertical="center"/>
    </xf>
    <xf numFmtId="0" fontId="53" fillId="7" borderId="3" xfId="14" applyFont="1" applyFill="1" applyBorder="1" applyAlignment="1">
      <alignment horizontal="center" vertical="center"/>
    </xf>
    <xf numFmtId="0" fontId="53" fillId="9" borderId="1" xfId="14" applyFont="1" applyFill="1" applyBorder="1" applyAlignment="1">
      <alignment horizontal="left" vertical="center"/>
    </xf>
    <xf numFmtId="0" fontId="53" fillId="9" borderId="2" xfId="14" applyFont="1" applyFill="1" applyBorder="1" applyAlignment="1">
      <alignment horizontal="left" vertical="center"/>
    </xf>
    <xf numFmtId="0" fontId="48" fillId="11" borderId="11" xfId="14" applyFont="1" applyFill="1" applyBorder="1" applyAlignment="1">
      <alignment horizontal="center" vertical="center" wrapText="1" shrinkToFit="1"/>
    </xf>
    <xf numFmtId="0" fontId="48" fillId="11" borderId="15" xfId="14" applyFont="1" applyFill="1" applyBorder="1" applyAlignment="1">
      <alignment horizontal="center" vertical="center" wrapText="1" shrinkToFit="1"/>
    </xf>
    <xf numFmtId="38" fontId="0" fillId="11" borderId="1" xfId="15" applyFont="1" applyFill="1" applyBorder="1" applyAlignment="1">
      <alignment horizontal="center" vertical="center"/>
    </xf>
    <xf numFmtId="38" fontId="0" fillId="11" borderId="2" xfId="15" applyFont="1" applyFill="1" applyBorder="1" applyAlignment="1">
      <alignment horizontal="center" vertical="center"/>
    </xf>
    <xf numFmtId="38" fontId="0" fillId="11" borderId="3" xfId="15" applyFont="1" applyFill="1" applyBorder="1" applyAlignment="1">
      <alignment horizontal="center" vertical="center"/>
    </xf>
    <xf numFmtId="0" fontId="40" fillId="5" borderId="33" xfId="11" applyFont="1" applyFill="1" applyBorder="1" applyAlignment="1">
      <alignment horizontal="center" vertical="center" wrapText="1"/>
    </xf>
    <xf numFmtId="0" fontId="40" fillId="5" borderId="25" xfId="11" applyFont="1" applyFill="1" applyBorder="1" applyAlignment="1">
      <alignment horizontal="center" vertical="center" wrapText="1"/>
    </xf>
    <xf numFmtId="0" fontId="40" fillId="5" borderId="12" xfId="11" applyFont="1" applyFill="1" applyBorder="1" applyAlignment="1">
      <alignment horizontal="center" vertical="center" textRotation="255" wrapText="1"/>
    </xf>
    <xf numFmtId="0" fontId="40" fillId="5" borderId="31" xfId="11" applyFont="1" applyFill="1" applyBorder="1" applyAlignment="1">
      <alignment horizontal="center" vertical="center" textRotation="255" wrapText="1"/>
    </xf>
    <xf numFmtId="0" fontId="40" fillId="5" borderId="33" xfId="11" applyFont="1" applyFill="1" applyBorder="1" applyAlignment="1">
      <alignment horizontal="center" vertical="center" textRotation="255" wrapText="1"/>
    </xf>
    <xf numFmtId="0" fontId="40" fillId="5" borderId="25" xfId="11" applyFont="1" applyFill="1" applyBorder="1" applyAlignment="1">
      <alignment horizontal="center" vertical="center" textRotation="255" wrapText="1"/>
    </xf>
    <xf numFmtId="0" fontId="40" fillId="5" borderId="16" xfId="11" applyFont="1" applyFill="1" applyBorder="1" applyAlignment="1">
      <alignment horizontal="center" vertical="center" textRotation="255" wrapText="1"/>
    </xf>
    <xf numFmtId="0" fontId="40" fillId="5" borderId="13" xfId="11" applyFont="1" applyFill="1" applyBorder="1" applyAlignment="1">
      <alignment horizontal="center" vertical="center" textRotation="255" wrapText="1"/>
    </xf>
    <xf numFmtId="0" fontId="40" fillId="5" borderId="34" xfId="11" applyFont="1" applyFill="1" applyBorder="1" applyAlignment="1">
      <alignment horizontal="center" vertical="center" textRotation="255" wrapText="1"/>
    </xf>
    <xf numFmtId="0" fontId="40" fillId="5" borderId="30" xfId="11" applyFont="1" applyFill="1" applyBorder="1" applyAlignment="1">
      <alignment horizontal="center" vertical="center" textRotation="255" wrapText="1"/>
    </xf>
    <xf numFmtId="0" fontId="40" fillId="5" borderId="26" xfId="11" applyFont="1" applyFill="1" applyBorder="1" applyAlignment="1">
      <alignment horizontal="center" vertical="center" textRotation="255" wrapText="1"/>
    </xf>
    <xf numFmtId="0" fontId="40" fillId="5" borderId="14" xfId="11" applyFont="1" applyFill="1" applyBorder="1" applyAlignment="1">
      <alignment horizontal="center" vertical="center" textRotation="255" wrapText="1"/>
    </xf>
    <xf numFmtId="0" fontId="40" fillId="5" borderId="30" xfId="11" applyFont="1" applyFill="1" applyBorder="1" applyAlignment="1">
      <alignment horizontal="center" vertical="center" wrapText="1"/>
    </xf>
    <xf numFmtId="0" fontId="40" fillId="5" borderId="32" xfId="11" applyFont="1" applyFill="1" applyBorder="1" applyAlignment="1">
      <alignment horizontal="center" vertical="center" wrapText="1"/>
    </xf>
    <xf numFmtId="0" fontId="40" fillId="5" borderId="26" xfId="11" applyFont="1" applyFill="1" applyBorder="1" applyAlignment="1">
      <alignment horizontal="center" vertical="center" wrapText="1"/>
    </xf>
    <xf numFmtId="0" fontId="21" fillId="0" borderId="0" xfId="11" applyFont="1" applyAlignment="1">
      <alignment horizontal="center" vertical="center"/>
    </xf>
    <xf numFmtId="0" fontId="40" fillId="5" borderId="11" xfId="11" applyFont="1" applyFill="1" applyBorder="1" applyAlignment="1">
      <alignment horizontal="center" vertical="center" textRotation="255" wrapText="1"/>
    </xf>
    <xf numFmtId="0" fontId="40" fillId="5" borderId="5" xfId="11" applyFont="1" applyFill="1" applyBorder="1" applyAlignment="1">
      <alignment horizontal="center" vertical="center" wrapText="1"/>
    </xf>
    <xf numFmtId="0" fontId="40" fillId="5" borderId="7" xfId="11" applyFont="1" applyFill="1" applyBorder="1" applyAlignment="1">
      <alignment horizontal="center" vertical="center" wrapText="1"/>
    </xf>
    <xf numFmtId="0" fontId="40" fillId="5" borderId="13" xfId="11" applyFont="1" applyFill="1" applyBorder="1" applyAlignment="1">
      <alignment horizontal="center" vertical="center" wrapText="1"/>
    </xf>
    <xf numFmtId="0" fontId="40" fillId="5" borderId="14" xfId="11" applyFont="1" applyFill="1" applyBorder="1" applyAlignment="1">
      <alignment horizontal="center" vertical="center" wrapText="1"/>
    </xf>
    <xf numFmtId="0" fontId="40" fillId="5" borderId="27" xfId="11" applyFont="1" applyFill="1" applyBorder="1" applyAlignment="1">
      <alignment horizontal="center" vertical="center" wrapText="1"/>
    </xf>
    <xf numFmtId="0" fontId="40" fillId="5" borderId="28" xfId="11" applyFont="1" applyFill="1" applyBorder="1" applyAlignment="1">
      <alignment horizontal="center" vertical="center" wrapText="1"/>
    </xf>
    <xf numFmtId="0" fontId="40" fillId="5" borderId="29" xfId="11" applyFont="1" applyFill="1" applyBorder="1" applyAlignment="1">
      <alignment horizontal="center" vertical="center" wrapText="1"/>
    </xf>
    <xf numFmtId="0" fontId="40" fillId="5" borderId="11" xfId="11" applyFont="1" applyFill="1" applyBorder="1" applyAlignment="1">
      <alignment horizontal="center" vertical="center"/>
    </xf>
    <xf numFmtId="0" fontId="40" fillId="5" borderId="12" xfId="11" applyFont="1" applyFill="1" applyBorder="1" applyAlignment="1">
      <alignment horizontal="center" vertical="center"/>
    </xf>
    <xf numFmtId="0" fontId="40" fillId="5" borderId="0" xfId="11" applyFont="1" applyFill="1" applyAlignment="1">
      <alignment horizontal="center" vertical="center" wrapText="1"/>
    </xf>
    <xf numFmtId="0" fontId="40" fillId="5" borderId="30" xfId="11" applyFont="1" applyFill="1" applyBorder="1" applyAlignment="1">
      <alignment horizontal="center" vertical="center" textRotation="255"/>
    </xf>
    <xf numFmtId="0" fontId="40" fillId="5" borderId="26" xfId="11" applyFont="1" applyFill="1" applyBorder="1" applyAlignment="1">
      <alignment horizontal="center" vertical="center" textRotation="255"/>
    </xf>
    <xf numFmtId="0" fontId="40" fillId="5" borderId="13" xfId="11" applyFont="1" applyFill="1" applyBorder="1" applyAlignment="1">
      <alignment horizontal="center" vertical="center" textRotation="255"/>
    </xf>
    <xf numFmtId="0" fontId="40" fillId="5" borderId="14" xfId="11" applyFont="1" applyFill="1" applyBorder="1" applyAlignment="1">
      <alignment horizontal="center" vertical="center" textRotation="255"/>
    </xf>
    <xf numFmtId="0" fontId="41" fillId="2" borderId="0" xfId="11" applyFont="1" applyFill="1" applyAlignment="1">
      <alignment horizontal="left" vertical="center" wrapText="1"/>
    </xf>
    <xf numFmtId="0" fontId="42" fillId="2" borderId="0" xfId="11" applyFont="1" applyFill="1" applyAlignment="1">
      <alignment horizontal="left" vertical="center" wrapText="1"/>
    </xf>
    <xf numFmtId="0" fontId="41" fillId="0" borderId="31" xfId="7" applyFont="1" applyBorder="1" applyAlignment="1">
      <alignment horizontal="left" vertical="center" indent="1"/>
    </xf>
    <xf numFmtId="0" fontId="41" fillId="0" borderId="11" xfId="7" applyFont="1" applyBorder="1" applyAlignment="1">
      <alignment horizontal="left" vertical="center" indent="1"/>
    </xf>
    <xf numFmtId="0" fontId="41" fillId="0" borderId="15" xfId="7" applyFont="1" applyBorder="1" applyAlignment="1">
      <alignment horizontal="left" vertical="center" indent="1"/>
    </xf>
    <xf numFmtId="0" fontId="42" fillId="2" borderId="0" xfId="11" applyFont="1" applyFill="1" applyAlignment="1">
      <alignment horizontal="left" vertical="center"/>
    </xf>
    <xf numFmtId="0" fontId="41" fillId="0" borderId="38" xfId="7" applyFont="1" applyBorder="1" applyAlignment="1">
      <alignment horizontal="left" vertical="center" indent="1"/>
    </xf>
    <xf numFmtId="0" fontId="41" fillId="0" borderId="0" xfId="7" applyFont="1" applyAlignment="1">
      <alignment horizontal="right" vertical="center"/>
    </xf>
    <xf numFmtId="0" fontId="41" fillId="0" borderId="0" xfId="7" applyFont="1" applyAlignment="1">
      <alignment horizontal="left" vertical="top" wrapText="1"/>
    </xf>
    <xf numFmtId="0" fontId="41" fillId="5" borderId="4" xfId="7" applyFont="1" applyFill="1" applyBorder="1" applyAlignment="1">
      <alignment horizontal="center" vertical="center"/>
    </xf>
    <xf numFmtId="0" fontId="41" fillId="0" borderId="27" xfId="7" applyFont="1" applyBorder="1" applyAlignment="1">
      <alignment horizontal="left" vertical="center" indent="1"/>
    </xf>
    <xf numFmtId="0" fontId="41" fillId="0" borderId="28" xfId="7" applyFont="1" applyBorder="1" applyAlignment="1">
      <alignment horizontal="left" vertical="center" indent="1"/>
    </xf>
    <xf numFmtId="0" fontId="41" fillId="0" borderId="41" xfId="7" applyFont="1" applyBorder="1" applyAlignment="1">
      <alignment horizontal="left" vertical="center" indent="1"/>
    </xf>
    <xf numFmtId="0" fontId="41" fillId="0" borderId="42" xfId="7" applyFont="1" applyBorder="1" applyAlignment="1">
      <alignment horizontal="left" vertical="center" indent="1"/>
    </xf>
    <xf numFmtId="0" fontId="41" fillId="0" borderId="9" xfId="7" applyFont="1" applyBorder="1" applyAlignment="1">
      <alignment vertical="center"/>
    </xf>
    <xf numFmtId="0" fontId="41" fillId="0" borderId="10" xfId="7" applyFont="1" applyBorder="1" applyAlignment="1">
      <alignment vertical="center"/>
    </xf>
    <xf numFmtId="0" fontId="41" fillId="0" borderId="8" xfId="7" applyFont="1" applyBorder="1" applyAlignment="1">
      <alignment horizontal="center" vertical="center" readingOrder="1"/>
    </xf>
    <xf numFmtId="0" fontId="41" fillId="0" borderId="9" xfId="7" applyFont="1" applyBorder="1" applyAlignment="1">
      <alignment horizontal="center" vertical="center" readingOrder="1"/>
    </xf>
    <xf numFmtId="0" fontId="41" fillId="0" borderId="10" xfId="7" applyFont="1" applyBorder="1" applyAlignment="1">
      <alignment horizontal="center" vertical="center" readingOrder="1"/>
    </xf>
    <xf numFmtId="0" fontId="41" fillId="0" borderId="37" xfId="7" applyFont="1" applyBorder="1" applyAlignment="1">
      <alignment horizontal="left" vertical="center" indent="1"/>
    </xf>
    <xf numFmtId="0" fontId="41" fillId="0" borderId="39" xfId="7" applyFont="1" applyBorder="1" applyAlignment="1">
      <alignment horizontal="left" vertical="center" indent="1"/>
    </xf>
    <xf numFmtId="0" fontId="41" fillId="0" borderId="0" xfId="7" applyFont="1" applyAlignment="1">
      <alignment horizontal="center" vertical="center"/>
    </xf>
    <xf numFmtId="0" fontId="41" fillId="0" borderId="4" xfId="11" applyFont="1" applyBorder="1" applyAlignment="1">
      <alignment horizontal="center" vertical="center"/>
    </xf>
    <xf numFmtId="0" fontId="41" fillId="0" borderId="0" xfId="7" applyFont="1" applyAlignment="1">
      <alignment vertical="center" wrapText="1"/>
    </xf>
    <xf numFmtId="0" fontId="41" fillId="0" borderId="14" xfId="7" applyFont="1" applyBorder="1" applyAlignment="1">
      <alignment vertical="center" wrapText="1"/>
    </xf>
    <xf numFmtId="0" fontId="12" fillId="0" borderId="0" xfId="0" applyFont="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184" fontId="12" fillId="2" borderId="4" xfId="8" applyNumberFormat="1" applyFont="1" applyFill="1" applyBorder="1" applyAlignment="1">
      <alignment horizontal="right" vertical="center"/>
    </xf>
    <xf numFmtId="0" fontId="12" fillId="2" borderId="4" xfId="8" applyFont="1" applyFill="1" applyBorder="1" applyAlignment="1">
      <alignment horizontal="center" vertical="center" wrapText="1"/>
    </xf>
    <xf numFmtId="0" fontId="12" fillId="0" borderId="2" xfId="0" applyFont="1" applyBorder="1" applyAlignment="1">
      <alignment horizontal="center"/>
    </xf>
    <xf numFmtId="0" fontId="12" fillId="0" borderId="9" xfId="0" applyFont="1" applyBorder="1" applyAlignment="1">
      <alignment horizontal="right"/>
    </xf>
    <xf numFmtId="0" fontId="12" fillId="0" borderId="2" xfId="0" applyFont="1" applyBorder="1" applyAlignment="1">
      <alignment horizontal="right"/>
    </xf>
    <xf numFmtId="186" fontId="17" fillId="2" borderId="9" xfId="8" applyNumberFormat="1" applyFont="1" applyFill="1" applyBorder="1" applyAlignment="1">
      <alignment horizontal="center" vertical="center"/>
    </xf>
    <xf numFmtId="0" fontId="16" fillId="2" borderId="4" xfId="8" applyFont="1" applyFill="1" applyBorder="1" applyAlignment="1">
      <alignment horizontal="center" vertical="center"/>
    </xf>
    <xf numFmtId="49" fontId="16" fillId="2" borderId="4" xfId="8" applyNumberFormat="1" applyFont="1" applyFill="1" applyBorder="1" applyAlignment="1">
      <alignment horizontal="center" vertical="center"/>
    </xf>
    <xf numFmtId="0" fontId="12" fillId="0" borderId="4" xfId="0" applyFont="1" applyBorder="1" applyAlignment="1">
      <alignment horizontal="center"/>
    </xf>
    <xf numFmtId="0" fontId="25" fillId="3" borderId="0" xfId="0" applyFont="1" applyFill="1" applyAlignment="1">
      <alignment horizontal="left" vertical="center" wrapText="1"/>
    </xf>
    <xf numFmtId="0" fontId="25" fillId="3" borderId="0" xfId="0" applyFont="1" applyFill="1"/>
    <xf numFmtId="0" fontId="28" fillId="3" borderId="1" xfId="0" applyFont="1" applyFill="1" applyBorder="1" applyAlignment="1">
      <alignment vertical="center" wrapText="1"/>
    </xf>
    <xf numFmtId="0" fontId="28" fillId="3" borderId="2" xfId="0" applyFont="1" applyFill="1" applyBorder="1" applyAlignment="1">
      <alignment vertical="center" wrapText="1"/>
    </xf>
    <xf numFmtId="0" fontId="28" fillId="3" borderId="3" xfId="0" applyFont="1" applyFill="1" applyBorder="1" applyAlignment="1">
      <alignment vertical="center" wrapText="1"/>
    </xf>
    <xf numFmtId="0" fontId="28" fillId="3" borderId="1" xfId="0" applyFont="1" applyFill="1" applyBorder="1" applyAlignment="1">
      <alignment horizontal="left"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31" fillId="3" borderId="0" xfId="1" applyFont="1" applyFill="1" applyAlignment="1">
      <alignment horizontal="center" vertical="center"/>
    </xf>
    <xf numFmtId="0" fontId="43" fillId="11" borderId="4" xfId="14" applyFill="1" applyBorder="1" applyAlignment="1">
      <alignment shrinkToFit="1"/>
    </xf>
    <xf numFmtId="0" fontId="43" fillId="11" borderId="15" xfId="14" applyFill="1" applyBorder="1" applyAlignment="1">
      <alignment horizontal="center"/>
    </xf>
    <xf numFmtId="0" fontId="10" fillId="0" borderId="12" xfId="6" applyFont="1" applyBorder="1" applyAlignment="1">
      <alignment horizontal="center" vertical="center" wrapText="1"/>
    </xf>
    <xf numFmtId="0" fontId="10" fillId="0" borderId="12" xfId="6" applyFont="1" applyBorder="1" applyAlignment="1">
      <alignment horizontal="center" vertical="center" textRotation="255" wrapText="1"/>
    </xf>
    <xf numFmtId="0" fontId="17" fillId="3" borderId="11" xfId="0" applyFont="1" applyFill="1" applyBorder="1" applyAlignment="1">
      <alignment horizontal="center" vertical="center" textRotation="255"/>
    </xf>
    <xf numFmtId="0" fontId="17" fillId="3" borderId="12" xfId="0" applyFont="1" applyFill="1" applyBorder="1" applyAlignment="1">
      <alignment horizontal="center" vertical="center" textRotation="255"/>
    </xf>
    <xf numFmtId="0" fontId="17" fillId="3" borderId="15" xfId="0" applyFont="1" applyFill="1" applyBorder="1" applyAlignment="1">
      <alignment horizontal="center" vertical="center" textRotation="255"/>
    </xf>
    <xf numFmtId="0" fontId="12" fillId="2" borderId="0" xfId="8" applyFont="1" applyFill="1" applyAlignment="1">
      <alignment horizontal="left" vertical="top" wrapText="1"/>
    </xf>
  </cellXfs>
  <cellStyles count="17">
    <cellStyle name="パーセント 2" xfId="16" xr:uid="{1422A7C9-69D4-43ED-83B5-1CF9FAECB4C4}"/>
    <cellStyle name="桁区切り" xfId="13" builtinId="6"/>
    <cellStyle name="桁区切り 2" xfId="4" xr:uid="{2AE01949-58ED-4A41-BC19-7B6445CDCF8D}"/>
    <cellStyle name="桁区切り 2 2" xfId="10" xr:uid="{0E7B94AF-0ED3-479D-B80B-9442E1EB32BB}"/>
    <cellStyle name="桁区切り 2 3" xfId="12" xr:uid="{74CA8659-8AFB-4B9A-8CCC-1F23529630D2}"/>
    <cellStyle name="桁区切り 3" xfId="15" xr:uid="{018C14B7-50C4-46CD-B5E0-0AFC94BF131A}"/>
    <cellStyle name="標準" xfId="0" builtinId="0"/>
    <cellStyle name="標準 2" xfId="1" xr:uid="{C3B7AAAD-F4BB-437F-B376-9DD8433B0773}"/>
    <cellStyle name="標準 2 2" xfId="7" xr:uid="{DB24F079-C575-442D-A49D-DA6C11435C40}"/>
    <cellStyle name="標準 2 3" xfId="14" xr:uid="{9D4E8803-B408-4BCE-9FE1-A9F44755F102}"/>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6FBD-78F7-4B74-839F-1B0E8D31AF6D}">
  <sheetPr codeName="Sheet3">
    <tabColor rgb="FFFFC000"/>
  </sheetPr>
  <dimension ref="A2:K34"/>
  <sheetViews>
    <sheetView showZeros="0" tabSelected="1" zoomScaleNormal="100" workbookViewId="0">
      <selection activeCell="M16" sqref="M16"/>
    </sheetView>
  </sheetViews>
  <sheetFormatPr defaultRowHeight="18.75"/>
  <cols>
    <col min="1" max="1" width="26.875" style="120" customWidth="1"/>
    <col min="2" max="2" width="14" style="120" customWidth="1"/>
    <col min="3" max="11" width="12.625" style="120" customWidth="1"/>
    <col min="12" max="16384" width="9" style="120"/>
  </cols>
  <sheetData>
    <row r="2" spans="1:11">
      <c r="A2" s="119" t="s">
        <v>274</v>
      </c>
      <c r="B2" s="119"/>
    </row>
    <row r="3" spans="1:11">
      <c r="A3" s="120" t="s">
        <v>275</v>
      </c>
    </row>
    <row r="4" spans="1:11">
      <c r="K4" s="120" t="s">
        <v>379</v>
      </c>
    </row>
    <row r="5" spans="1:11">
      <c r="A5" s="322" t="s">
        <v>276</v>
      </c>
      <c r="B5" s="323"/>
      <c r="C5" s="310" t="s">
        <v>277</v>
      </c>
      <c r="D5" s="311"/>
      <c r="E5" s="311"/>
      <c r="F5" s="312"/>
      <c r="G5" s="122" t="s">
        <v>309</v>
      </c>
      <c r="H5" s="122" t="s">
        <v>308</v>
      </c>
      <c r="I5" s="123" t="s">
        <v>310</v>
      </c>
      <c r="J5" s="122" t="s">
        <v>307</v>
      </c>
      <c r="K5" s="123" t="s">
        <v>278</v>
      </c>
    </row>
    <row r="7" spans="1:11" ht="13.5" customHeight="1">
      <c r="A7" s="314" t="s">
        <v>279</v>
      </c>
      <c r="B7" s="316"/>
      <c r="C7" s="313" t="s">
        <v>280</v>
      </c>
      <c r="D7" s="314" t="s">
        <v>281</v>
      </c>
      <c r="E7" s="315"/>
      <c r="F7" s="315"/>
      <c r="G7" s="316"/>
      <c r="H7" s="317" t="s">
        <v>282</v>
      </c>
      <c r="I7" s="318"/>
      <c r="J7" s="318"/>
      <c r="K7" s="319"/>
    </row>
    <row r="8" spans="1:11">
      <c r="A8" s="320"/>
      <c r="B8" s="321"/>
      <c r="C8" s="313"/>
      <c r="D8" s="126" t="s">
        <v>283</v>
      </c>
      <c r="E8" s="127" t="s">
        <v>284</v>
      </c>
      <c r="F8" s="128" t="s">
        <v>285</v>
      </c>
      <c r="G8" s="125" t="s">
        <v>3</v>
      </c>
      <c r="H8" s="126" t="s">
        <v>283</v>
      </c>
      <c r="I8" s="127" t="s">
        <v>284</v>
      </c>
      <c r="J8" s="128" t="s">
        <v>285</v>
      </c>
      <c r="K8" s="129" t="s">
        <v>76</v>
      </c>
    </row>
    <row r="9" spans="1:11">
      <c r="A9" s="324" t="s">
        <v>4</v>
      </c>
      <c r="B9" s="325"/>
      <c r="C9" s="130">
        <v>38000</v>
      </c>
      <c r="D9" s="271" t="s">
        <v>408</v>
      </c>
      <c r="E9" s="272">
        <f>IF(D9="あり",C9,0)</f>
        <v>38000</v>
      </c>
      <c r="F9" s="132">
        <v>12000</v>
      </c>
      <c r="G9" s="133">
        <f t="shared" ref="G9:G26" si="0">SUM(E9:F9)</f>
        <v>50000</v>
      </c>
      <c r="H9" s="156">
        <v>0</v>
      </c>
      <c r="I9" s="157">
        <f>G9*H9</f>
        <v>0</v>
      </c>
      <c r="J9" s="132"/>
      <c r="K9" s="134">
        <f>IF($I$28=0,G9,I9+J9)</f>
        <v>50000</v>
      </c>
    </row>
    <row r="10" spans="1:11">
      <c r="A10" s="298" t="s">
        <v>292</v>
      </c>
      <c r="B10" s="176" t="s">
        <v>300</v>
      </c>
      <c r="C10" s="159">
        <v>120000</v>
      </c>
      <c r="D10" s="160">
        <v>1</v>
      </c>
      <c r="E10" s="273">
        <f>C10*D10</f>
        <v>120000</v>
      </c>
      <c r="F10" s="161">
        <v>40000</v>
      </c>
      <c r="G10" s="162">
        <f t="shared" si="0"/>
        <v>160000</v>
      </c>
      <c r="H10" s="160"/>
      <c r="I10" s="163">
        <f>$C10*H10</f>
        <v>0</v>
      </c>
      <c r="J10" s="263"/>
      <c r="K10" s="268">
        <f>IF($I$28=0,G10,I10+J10)</f>
        <v>160000</v>
      </c>
    </row>
    <row r="11" spans="1:11">
      <c r="A11" s="299"/>
      <c r="B11" s="177" t="s">
        <v>301</v>
      </c>
      <c r="C11" s="164">
        <v>116000</v>
      </c>
      <c r="D11" s="165">
        <v>0</v>
      </c>
      <c r="E11" s="274"/>
      <c r="F11" s="166"/>
      <c r="G11" s="167"/>
      <c r="H11" s="165"/>
      <c r="I11" s="168"/>
      <c r="J11" s="264"/>
      <c r="K11" s="269">
        <f t="shared" ref="K11:K12" si="1">IF($I$28=0,G11,I11+J11)</f>
        <v>0</v>
      </c>
    </row>
    <row r="12" spans="1:11">
      <c r="A12" s="299"/>
      <c r="B12" s="178" t="s">
        <v>302</v>
      </c>
      <c r="C12" s="169">
        <v>112000</v>
      </c>
      <c r="D12" s="170">
        <v>0</v>
      </c>
      <c r="E12" s="275"/>
      <c r="F12" s="171"/>
      <c r="G12" s="172"/>
      <c r="H12" s="170"/>
      <c r="I12" s="173"/>
      <c r="J12" s="265"/>
      <c r="K12" s="270">
        <f t="shared" si="1"/>
        <v>0</v>
      </c>
    </row>
    <row r="13" spans="1:11">
      <c r="A13" s="300"/>
      <c r="B13" s="252" t="s">
        <v>400</v>
      </c>
      <c r="C13" s="253"/>
      <c r="D13" s="174">
        <f>SUM(D10:D12)</f>
        <v>1</v>
      </c>
      <c r="E13" s="276">
        <f>SUM(E10:E12)</f>
        <v>120000</v>
      </c>
      <c r="F13" s="175">
        <f t="shared" ref="F13" si="2">SUM(F10:F12)</f>
        <v>40000</v>
      </c>
      <c r="G13" s="175">
        <f t="shared" ref="G13" si="3">SUM(G10:G12)</f>
        <v>160000</v>
      </c>
      <c r="H13" s="174">
        <f>SUM(H10:H12)</f>
        <v>0</v>
      </c>
      <c r="I13" s="175">
        <f>SUM(I10:I12)</f>
        <v>0</v>
      </c>
      <c r="J13" s="262">
        <f t="shared" ref="J13" si="4">SUM(J10:J12)</f>
        <v>0</v>
      </c>
      <c r="K13" s="135">
        <f t="shared" ref="K13" si="5">SUM(K10:K12)</f>
        <v>160000</v>
      </c>
    </row>
    <row r="14" spans="1:11">
      <c r="A14" s="298" t="s">
        <v>293</v>
      </c>
      <c r="B14" s="176" t="s">
        <v>300</v>
      </c>
      <c r="C14" s="159">
        <v>332000</v>
      </c>
      <c r="D14" s="160"/>
      <c r="E14" s="273">
        <f>C14*D14</f>
        <v>0</v>
      </c>
      <c r="F14" s="161"/>
      <c r="G14" s="162">
        <f t="shared" si="0"/>
        <v>0</v>
      </c>
      <c r="H14" s="160"/>
      <c r="I14" s="163">
        <f>$C14*H14</f>
        <v>0</v>
      </c>
      <c r="J14" s="263"/>
      <c r="K14" s="268">
        <f t="shared" ref="K14:K16" si="6">IF($I$28=0,G14,I14+J14)</f>
        <v>0</v>
      </c>
    </row>
    <row r="15" spans="1:11">
      <c r="A15" s="299"/>
      <c r="B15" s="177" t="s">
        <v>301</v>
      </c>
      <c r="C15" s="164">
        <v>304000</v>
      </c>
      <c r="D15" s="165"/>
      <c r="E15" s="274"/>
      <c r="F15" s="166"/>
      <c r="G15" s="167"/>
      <c r="H15" s="165"/>
      <c r="I15" s="168"/>
      <c r="J15" s="264"/>
      <c r="K15" s="269">
        <f t="shared" si="6"/>
        <v>0</v>
      </c>
    </row>
    <row r="16" spans="1:11">
      <c r="A16" s="299"/>
      <c r="B16" s="178" t="s">
        <v>302</v>
      </c>
      <c r="C16" s="169">
        <v>276000</v>
      </c>
      <c r="D16" s="170"/>
      <c r="E16" s="275"/>
      <c r="F16" s="171"/>
      <c r="G16" s="172"/>
      <c r="H16" s="170"/>
      <c r="I16" s="173"/>
      <c r="J16" s="265"/>
      <c r="K16" s="270">
        <f t="shared" si="6"/>
        <v>0</v>
      </c>
    </row>
    <row r="17" spans="1:11">
      <c r="A17" s="300"/>
      <c r="B17" s="252" t="s">
        <v>400</v>
      </c>
      <c r="C17" s="253"/>
      <c r="D17" s="174">
        <f>SUM(D14:D16)</f>
        <v>0</v>
      </c>
      <c r="E17" s="276">
        <f>SUM(E14:E16)</f>
        <v>0</v>
      </c>
      <c r="F17" s="175">
        <f t="shared" ref="F17" si="7">SUM(F14:F16)</f>
        <v>0</v>
      </c>
      <c r="G17" s="175">
        <f t="shared" ref="G17" si="8">SUM(G14:G16)</f>
        <v>0</v>
      </c>
      <c r="H17" s="174">
        <f>SUM(H14:H16)</f>
        <v>0</v>
      </c>
      <c r="I17" s="175">
        <f>SUM(I14:I16)</f>
        <v>0</v>
      </c>
      <c r="J17" s="262">
        <f t="shared" ref="J17" si="9">SUM(J14:J16)</f>
        <v>0</v>
      </c>
      <c r="K17" s="135">
        <f t="shared" ref="K17" si="10">SUM(K14:K16)</f>
        <v>0</v>
      </c>
    </row>
    <row r="18" spans="1:11">
      <c r="A18" s="314" t="s">
        <v>294</v>
      </c>
      <c r="B18" s="176" t="s">
        <v>300</v>
      </c>
      <c r="C18" s="159">
        <v>191000</v>
      </c>
      <c r="D18" s="160">
        <v>2</v>
      </c>
      <c r="E18" s="163">
        <f>C18*D18</f>
        <v>382000</v>
      </c>
      <c r="F18" s="161">
        <v>70000</v>
      </c>
      <c r="G18" s="162">
        <f t="shared" si="0"/>
        <v>452000</v>
      </c>
      <c r="H18" s="160"/>
      <c r="I18" s="163">
        <f>$C18*H18</f>
        <v>0</v>
      </c>
      <c r="J18" s="263"/>
      <c r="K18" s="268">
        <f t="shared" ref="K18:K20" si="11">IF($I$28=0,G18,I18+J18)</f>
        <v>452000</v>
      </c>
    </row>
    <row r="19" spans="1:11">
      <c r="A19" s="331"/>
      <c r="B19" s="177" t="s">
        <v>301</v>
      </c>
      <c r="C19" s="164">
        <v>176000</v>
      </c>
      <c r="D19" s="165"/>
      <c r="E19" s="168"/>
      <c r="F19" s="166"/>
      <c r="G19" s="167"/>
      <c r="H19" s="165"/>
      <c r="I19" s="168"/>
      <c r="J19" s="264"/>
      <c r="K19" s="269">
        <f t="shared" si="11"/>
        <v>0</v>
      </c>
    </row>
    <row r="20" spans="1:11">
      <c r="A20" s="331"/>
      <c r="B20" s="178" t="s">
        <v>302</v>
      </c>
      <c r="C20" s="169">
        <v>162000</v>
      </c>
      <c r="D20" s="170"/>
      <c r="E20" s="173"/>
      <c r="F20" s="171"/>
      <c r="G20" s="172"/>
      <c r="H20" s="170"/>
      <c r="I20" s="173"/>
      <c r="J20" s="265"/>
      <c r="K20" s="270">
        <f t="shared" si="11"/>
        <v>0</v>
      </c>
    </row>
    <row r="21" spans="1:11">
      <c r="A21" s="158"/>
      <c r="B21" s="178" t="s">
        <v>183</v>
      </c>
      <c r="C21" s="150"/>
      <c r="D21" s="174">
        <f>SUM(D18:D20)</f>
        <v>2</v>
      </c>
      <c r="E21" s="175">
        <f>SUM(E18:E20)</f>
        <v>382000</v>
      </c>
      <c r="F21" s="262">
        <f t="shared" ref="F21:G21" si="12">SUM(F18:F20)</f>
        <v>70000</v>
      </c>
      <c r="G21" s="135">
        <f t="shared" si="12"/>
        <v>452000</v>
      </c>
      <c r="H21" s="174">
        <f>SUM(H18:H20)</f>
        <v>0</v>
      </c>
      <c r="I21" s="175">
        <f>SUM(I18:I20)</f>
        <v>0</v>
      </c>
      <c r="J21" s="262">
        <f t="shared" ref="J21" si="13">SUM(J18:J20)</f>
        <v>0</v>
      </c>
      <c r="K21" s="135">
        <f>SUM(K18:K20)</f>
        <v>452000</v>
      </c>
    </row>
    <row r="22" spans="1:11">
      <c r="A22" s="154"/>
      <c r="B22" s="155" t="s">
        <v>299</v>
      </c>
      <c r="C22" s="179" t="s">
        <v>303</v>
      </c>
      <c r="D22" s="260"/>
      <c r="E22" s="261">
        <v>50000</v>
      </c>
      <c r="F22" s="262"/>
      <c r="G22" s="150">
        <f>SUM(E22:F22)</f>
        <v>50000</v>
      </c>
      <c r="H22" s="260"/>
      <c r="I22" s="261"/>
      <c r="J22" s="262"/>
      <c r="K22" s="207">
        <f t="shared" ref="K22:K27" si="14">IF($I$28=0,G22,I22+J22)</f>
        <v>50000</v>
      </c>
    </row>
    <row r="23" spans="1:11">
      <c r="A23" s="324" t="s">
        <v>295</v>
      </c>
      <c r="B23" s="326"/>
      <c r="C23" s="135">
        <v>800</v>
      </c>
      <c r="D23" s="138">
        <v>100</v>
      </c>
      <c r="E23" s="137">
        <f>C23*D23</f>
        <v>80000</v>
      </c>
      <c r="F23" s="132">
        <v>120000</v>
      </c>
      <c r="G23" s="136">
        <f t="shared" si="0"/>
        <v>200000</v>
      </c>
      <c r="H23" s="138"/>
      <c r="I23" s="137">
        <f>$C23*H23</f>
        <v>0</v>
      </c>
      <c r="J23" s="266"/>
      <c r="K23" s="207">
        <f t="shared" si="14"/>
        <v>200000</v>
      </c>
    </row>
    <row r="24" spans="1:11">
      <c r="A24" s="324" t="s">
        <v>296</v>
      </c>
      <c r="B24" s="326"/>
      <c r="C24" s="135">
        <v>50000</v>
      </c>
      <c r="D24" s="271" t="s">
        <v>408</v>
      </c>
      <c r="E24" s="272">
        <f>IF(D24="あり",C24,0)</f>
        <v>50000</v>
      </c>
      <c r="F24" s="132">
        <v>37000</v>
      </c>
      <c r="G24" s="136">
        <f t="shared" si="0"/>
        <v>87000</v>
      </c>
      <c r="H24" s="138"/>
      <c r="I24" s="137">
        <f>$C24*H24</f>
        <v>0</v>
      </c>
      <c r="J24" s="266"/>
      <c r="K24" s="207">
        <f t="shared" si="14"/>
        <v>87000</v>
      </c>
    </row>
    <row r="25" spans="1:11">
      <c r="A25" s="324" t="s">
        <v>297</v>
      </c>
      <c r="B25" s="326"/>
      <c r="C25" s="135"/>
      <c r="D25" s="139"/>
      <c r="E25" s="131"/>
      <c r="F25" s="140" t="s">
        <v>286</v>
      </c>
      <c r="G25" s="136">
        <f t="shared" si="0"/>
        <v>0</v>
      </c>
      <c r="H25" s="139"/>
      <c r="I25" s="131"/>
      <c r="J25" s="267" t="s">
        <v>286</v>
      </c>
      <c r="K25" s="207">
        <f t="shared" si="14"/>
        <v>0</v>
      </c>
    </row>
    <row r="26" spans="1:11">
      <c r="A26" s="324" t="s">
        <v>298</v>
      </c>
      <c r="B26" s="326"/>
      <c r="C26" s="135"/>
      <c r="D26" s="139"/>
      <c r="E26" s="131"/>
      <c r="F26" s="140" t="s">
        <v>286</v>
      </c>
      <c r="G26" s="136">
        <f t="shared" si="0"/>
        <v>0</v>
      </c>
      <c r="H26" s="139"/>
      <c r="I26" s="131"/>
      <c r="J26" s="267" t="s">
        <v>286</v>
      </c>
      <c r="K26" s="207">
        <f t="shared" si="14"/>
        <v>0</v>
      </c>
    </row>
    <row r="27" spans="1:11">
      <c r="A27" s="324" t="s">
        <v>377</v>
      </c>
      <c r="B27" s="326"/>
      <c r="C27" s="135"/>
      <c r="D27" s="139"/>
      <c r="E27" s="131"/>
      <c r="F27" s="140" t="s">
        <v>286</v>
      </c>
      <c r="G27" s="136"/>
      <c r="H27" s="139"/>
      <c r="I27" s="131"/>
      <c r="J27" s="267"/>
      <c r="K27" s="207">
        <f t="shared" si="14"/>
        <v>0</v>
      </c>
    </row>
    <row r="28" spans="1:11">
      <c r="A28" s="324" t="s">
        <v>183</v>
      </c>
      <c r="B28" s="326"/>
      <c r="C28" s="135"/>
      <c r="D28" s="141"/>
      <c r="E28" s="137">
        <f>SUM(E9:E26)</f>
        <v>1222000</v>
      </c>
      <c r="F28" s="136">
        <f>SUM(F9:F24)</f>
        <v>389000</v>
      </c>
      <c r="G28" s="135">
        <f>SUM(G9:G26)</f>
        <v>1611000</v>
      </c>
      <c r="H28" s="141"/>
      <c r="I28" s="137">
        <f>SUM(I9:I27)</f>
        <v>0</v>
      </c>
      <c r="J28" s="142"/>
      <c r="K28" s="142">
        <f>SUM(K9:K26)</f>
        <v>1611000</v>
      </c>
    </row>
    <row r="29" spans="1:11">
      <c r="A29" s="327" t="s">
        <v>287</v>
      </c>
      <c r="B29" s="328"/>
      <c r="C29" s="304"/>
      <c r="D29" s="143"/>
      <c r="E29" s="144"/>
      <c r="F29" s="144"/>
      <c r="G29" s="145"/>
      <c r="H29" s="306"/>
      <c r="I29" s="144"/>
      <c r="J29" s="146"/>
      <c r="K29" s="308">
        <f>C29</f>
        <v>0</v>
      </c>
    </row>
    <row r="30" spans="1:11">
      <c r="A30" s="329"/>
      <c r="B30" s="330"/>
      <c r="C30" s="305"/>
      <c r="D30" s="147"/>
      <c r="E30" s="148"/>
      <c r="F30" s="149"/>
      <c r="G30" s="150"/>
      <c r="H30" s="307"/>
      <c r="I30" s="148"/>
      <c r="J30" s="149"/>
      <c r="K30" s="309"/>
    </row>
    <row r="31" spans="1:11">
      <c r="A31" s="294" t="s">
        <v>288</v>
      </c>
      <c r="B31" s="295"/>
      <c r="C31" s="304"/>
      <c r="D31" s="143"/>
      <c r="E31" s="144"/>
      <c r="F31" s="144"/>
      <c r="G31" s="145"/>
      <c r="H31" s="306"/>
      <c r="I31" s="144"/>
      <c r="J31" s="146"/>
      <c r="K31" s="308">
        <f>C31</f>
        <v>0</v>
      </c>
    </row>
    <row r="32" spans="1:11">
      <c r="A32" s="296"/>
      <c r="B32" s="297"/>
      <c r="C32" s="305"/>
      <c r="D32" s="147"/>
      <c r="E32" s="148"/>
      <c r="F32" s="148"/>
      <c r="G32" s="150"/>
      <c r="H32" s="307"/>
      <c r="I32" s="148"/>
      <c r="J32" s="149"/>
      <c r="K32" s="309"/>
    </row>
    <row r="33" spans="3:11">
      <c r="C33" s="301" t="s">
        <v>289</v>
      </c>
      <c r="D33" s="302"/>
      <c r="E33" s="302"/>
      <c r="F33" s="303"/>
      <c r="G33" s="151"/>
      <c r="H33" s="301" t="s">
        <v>290</v>
      </c>
      <c r="I33" s="302"/>
      <c r="J33" s="303"/>
      <c r="K33" s="152"/>
    </row>
    <row r="34" spans="3:11">
      <c r="C34" s="301" t="s">
        <v>291</v>
      </c>
      <c r="D34" s="302"/>
      <c r="E34" s="302"/>
      <c r="F34" s="303"/>
      <c r="G34" s="151"/>
    </row>
  </sheetData>
  <mergeCells count="27">
    <mergeCell ref="A7:B8"/>
    <mergeCell ref="A5:B5"/>
    <mergeCell ref="K29:K30"/>
    <mergeCell ref="A9:B9"/>
    <mergeCell ref="A23:B23"/>
    <mergeCell ref="A24:B24"/>
    <mergeCell ref="A25:B25"/>
    <mergeCell ref="A26:B26"/>
    <mergeCell ref="A27:B27"/>
    <mergeCell ref="A28:B28"/>
    <mergeCell ref="A29:B30"/>
    <mergeCell ref="A18:A20"/>
    <mergeCell ref="C29:C30"/>
    <mergeCell ref="H29:H30"/>
    <mergeCell ref="H31:H32"/>
    <mergeCell ref="K31:K32"/>
    <mergeCell ref="C33:F33"/>
    <mergeCell ref="H33:J33"/>
    <mergeCell ref="C5:F5"/>
    <mergeCell ref="C7:C8"/>
    <mergeCell ref="D7:G7"/>
    <mergeCell ref="H7:K7"/>
    <mergeCell ref="A31:B32"/>
    <mergeCell ref="A10:A13"/>
    <mergeCell ref="A14:A17"/>
    <mergeCell ref="C34:F34"/>
    <mergeCell ref="C31:C32"/>
  </mergeCells>
  <phoneticPr fontId="7"/>
  <dataValidations count="2">
    <dataValidation type="list" allowBlank="1" showInputMessage="1" showErrorMessage="1" sqref="H9" xr:uid="{AD591875-8630-4869-A063-804D359E3437}">
      <formula1>"0,1"</formula1>
    </dataValidation>
    <dataValidation type="list" allowBlank="1" showInputMessage="1" showErrorMessage="1" sqref="D9 D24" xr:uid="{E14FC76F-4C06-45C4-8F4D-0C84D04AC485}">
      <formula1>"  ,あり"</formula1>
    </dataValidation>
  </dataValidations>
  <pageMargins left="0.70866141732283472" right="0.70866141732283472" top="0.74803149606299213" bottom="0.74803149606299213"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election activeCell="AC23" sqref="AC23"/>
    </sheetView>
  </sheetViews>
  <sheetFormatPr defaultColWidth="9" defaultRowHeight="13.5"/>
  <cols>
    <col min="1" max="1" width="2.75" style="13" customWidth="1"/>
    <col min="2" max="2" width="11.875" style="13" customWidth="1"/>
    <col min="3" max="4" width="5.5" style="13" customWidth="1"/>
    <col min="5" max="5" width="2.5" style="13" customWidth="1"/>
    <col min="6" max="6" width="3" style="13" customWidth="1"/>
    <col min="7" max="7" width="2.5" style="13" customWidth="1"/>
    <col min="8" max="8" width="3" style="13" customWidth="1"/>
    <col min="9" max="9" width="2.5" style="13" customWidth="1"/>
    <col min="10" max="10" width="3" style="13" customWidth="1"/>
    <col min="11" max="11" width="2.5" style="13" customWidth="1"/>
    <col min="12" max="12" width="3" style="13" customWidth="1"/>
    <col min="13" max="13" width="2.5" style="13" customWidth="1"/>
    <col min="14" max="14" width="3" style="13" customWidth="1"/>
    <col min="15" max="15" width="2.5" style="13" customWidth="1"/>
    <col min="16" max="16" width="3" style="13" customWidth="1"/>
    <col min="17" max="17" width="2.5" style="13" customWidth="1"/>
    <col min="18" max="18" width="3" style="13" customWidth="1"/>
    <col min="19" max="19" width="2.5" style="13" customWidth="1"/>
    <col min="20" max="20" width="3" style="13" customWidth="1"/>
    <col min="21" max="21" width="2.5" style="13" customWidth="1"/>
    <col min="22" max="22" width="3" style="13" customWidth="1"/>
    <col min="23" max="23" width="2.5" style="13" customWidth="1"/>
    <col min="24" max="24" width="3" style="13" customWidth="1"/>
    <col min="25" max="25" width="5" style="13" customWidth="1"/>
    <col min="26" max="16384" width="9" style="13"/>
  </cols>
  <sheetData>
    <row r="1" spans="1:24" s="7" customFormat="1" ht="22.5" customHeight="1">
      <c r="A1" s="8" t="s">
        <v>150</v>
      </c>
      <c r="B1" s="8"/>
      <c r="C1" s="8"/>
      <c r="D1" s="8"/>
      <c r="E1" s="8"/>
      <c r="F1" s="8"/>
      <c r="G1" s="8"/>
      <c r="H1" s="8"/>
      <c r="I1" s="8"/>
      <c r="J1" s="8"/>
      <c r="K1" s="8"/>
      <c r="L1" s="8"/>
      <c r="M1" s="8"/>
      <c r="N1" s="8"/>
      <c r="O1" s="8"/>
      <c r="P1" s="8"/>
      <c r="Q1" s="8"/>
      <c r="R1" s="8"/>
      <c r="S1" s="8"/>
      <c r="T1" s="8"/>
      <c r="U1" s="8"/>
      <c r="V1" s="8"/>
      <c r="W1" s="8"/>
      <c r="X1" s="8"/>
    </row>
    <row r="2" spans="1:24">
      <c r="A2" s="10" t="s">
        <v>151</v>
      </c>
      <c r="B2" s="10"/>
      <c r="C2" s="10"/>
      <c r="D2" s="10"/>
      <c r="E2" s="10"/>
      <c r="F2" s="10"/>
      <c r="G2" s="10"/>
      <c r="H2" s="10"/>
      <c r="I2" s="10"/>
      <c r="J2" s="10"/>
      <c r="K2" s="10"/>
      <c r="L2" s="10"/>
      <c r="M2" s="10"/>
      <c r="N2" s="10"/>
      <c r="O2" s="10"/>
      <c r="P2" s="10"/>
      <c r="Q2" s="10"/>
      <c r="R2" s="10"/>
      <c r="S2" s="10"/>
      <c r="T2" s="10"/>
      <c r="U2" s="10"/>
      <c r="V2" s="10"/>
      <c r="W2" s="10"/>
      <c r="X2" s="10"/>
    </row>
    <row r="3" spans="1:24">
      <c r="A3" s="10"/>
      <c r="B3" s="10"/>
      <c r="C3" s="10"/>
      <c r="D3" s="10"/>
      <c r="E3" s="10"/>
      <c r="F3" s="10"/>
      <c r="G3" s="10"/>
      <c r="H3" s="10"/>
      <c r="I3" s="10"/>
      <c r="J3" s="10"/>
      <c r="K3" s="10"/>
      <c r="L3" s="10"/>
      <c r="M3" s="10"/>
      <c r="N3" s="10"/>
      <c r="O3" s="10"/>
      <c r="P3" s="10"/>
      <c r="Q3" s="10"/>
      <c r="R3" s="10"/>
      <c r="S3" s="10"/>
      <c r="T3" s="10"/>
      <c r="U3" s="10"/>
      <c r="V3" s="10"/>
      <c r="W3" s="10"/>
      <c r="X3" s="10"/>
    </row>
    <row r="4" spans="1:24" ht="14.25" customHeight="1">
      <c r="R4" s="333" t="s">
        <v>0</v>
      </c>
      <c r="S4" s="333"/>
      <c r="T4" s="333"/>
      <c r="U4" s="333"/>
      <c r="V4" s="333"/>
      <c r="W4" s="333"/>
      <c r="X4" s="333"/>
    </row>
    <row r="5" spans="1:24" ht="14.25" customHeight="1">
      <c r="R5" s="333" t="s">
        <v>1</v>
      </c>
      <c r="S5" s="333"/>
      <c r="T5" s="333"/>
      <c r="U5" s="333"/>
      <c r="V5" s="333"/>
      <c r="W5" s="333"/>
      <c r="X5" s="333"/>
    </row>
    <row r="6" spans="1:24" ht="14.25" customHeight="1">
      <c r="A6" s="12"/>
      <c r="B6" s="12"/>
      <c r="C6" s="12"/>
      <c r="D6" s="12"/>
      <c r="E6" s="12"/>
      <c r="F6" s="12"/>
      <c r="G6" s="12"/>
      <c r="H6" s="12"/>
      <c r="I6" s="12"/>
      <c r="J6" s="12"/>
      <c r="K6" s="12"/>
      <c r="L6" s="12"/>
      <c r="M6" s="12"/>
      <c r="N6" s="12"/>
      <c r="O6" s="12"/>
      <c r="P6" s="12"/>
      <c r="Q6" s="12"/>
      <c r="R6" s="12"/>
      <c r="S6" s="12"/>
      <c r="T6" s="12"/>
      <c r="U6" s="12"/>
      <c r="V6" s="12"/>
      <c r="W6" s="12"/>
      <c r="X6" s="12"/>
    </row>
    <row r="7" spans="1:24">
      <c r="A7" s="10" t="s">
        <v>306</v>
      </c>
      <c r="B7" s="10"/>
      <c r="C7" s="10"/>
      <c r="D7" s="10"/>
      <c r="E7" s="10"/>
      <c r="F7" s="10"/>
      <c r="G7" s="10"/>
      <c r="H7" s="10"/>
      <c r="I7" s="10"/>
      <c r="J7" s="10"/>
      <c r="K7" s="10"/>
      <c r="L7" s="10"/>
      <c r="M7" s="10"/>
      <c r="N7" s="10"/>
      <c r="O7" s="10"/>
      <c r="P7" s="10"/>
      <c r="Q7" s="10"/>
      <c r="R7" s="10"/>
      <c r="S7" s="10"/>
      <c r="T7" s="10"/>
      <c r="U7" s="10"/>
      <c r="V7" s="10"/>
      <c r="W7" s="10"/>
      <c r="X7" s="10"/>
    </row>
    <row r="8" spans="1:24">
      <c r="A8" s="1" t="s">
        <v>304</v>
      </c>
      <c r="B8" s="1"/>
      <c r="C8" s="1"/>
      <c r="D8" s="11"/>
      <c r="E8" s="11"/>
      <c r="F8" s="11"/>
      <c r="G8" s="11"/>
      <c r="H8" s="11"/>
      <c r="I8" s="11"/>
      <c r="J8" s="11"/>
      <c r="K8" s="11"/>
      <c r="L8" s="11"/>
      <c r="M8" s="11"/>
      <c r="N8" s="11"/>
      <c r="O8" s="11"/>
      <c r="P8" s="11"/>
      <c r="Q8" s="11"/>
      <c r="R8" s="11"/>
      <c r="S8" s="11"/>
      <c r="T8" s="11"/>
      <c r="U8" s="11"/>
      <c r="V8" s="11"/>
      <c r="W8" s="11"/>
      <c r="X8" s="11"/>
    </row>
    <row r="9" spans="1:24">
      <c r="A9" s="1" t="s">
        <v>305</v>
      </c>
      <c r="B9" s="1"/>
      <c r="C9" s="1"/>
      <c r="D9" s="11"/>
      <c r="E9" s="11"/>
      <c r="F9" s="11"/>
      <c r="G9" s="11"/>
      <c r="H9" s="11"/>
      <c r="I9" s="11"/>
      <c r="J9" s="11"/>
      <c r="K9" s="11"/>
      <c r="L9" s="11"/>
      <c r="M9" s="11"/>
      <c r="N9" s="11"/>
      <c r="O9" s="11"/>
      <c r="P9" s="11"/>
      <c r="Q9" s="11"/>
      <c r="R9" s="11"/>
      <c r="S9" s="11"/>
      <c r="T9" s="11"/>
      <c r="U9" s="11"/>
      <c r="V9" s="11"/>
      <c r="W9" s="11"/>
      <c r="X9" s="11"/>
    </row>
    <row r="10" spans="1:2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c r="A11" s="10"/>
      <c r="B11" s="10"/>
      <c r="C11" s="10"/>
      <c r="D11" s="10"/>
      <c r="E11" s="10"/>
      <c r="F11" s="10"/>
      <c r="G11" s="10"/>
      <c r="H11" s="10"/>
      <c r="I11" s="10"/>
      <c r="J11" s="10"/>
      <c r="K11" s="10"/>
      <c r="L11" s="10"/>
      <c r="M11" s="10"/>
      <c r="N11" s="10"/>
      <c r="O11" s="334" t="str">
        <f>基礎入力!C5</f>
        <v>○○の森保存会</v>
      </c>
      <c r="P11" s="334"/>
      <c r="Q11" s="334"/>
      <c r="R11" s="334"/>
      <c r="S11" s="334"/>
      <c r="T11" s="334"/>
      <c r="U11" s="334"/>
      <c r="V11" s="334"/>
      <c r="W11" s="334"/>
      <c r="X11" s="334"/>
    </row>
    <row r="12" spans="1:24" ht="14.25" customHeight="1">
      <c r="A12" s="11"/>
      <c r="B12" s="11"/>
      <c r="C12" s="11"/>
      <c r="D12" s="11"/>
      <c r="E12" s="11"/>
      <c r="F12" s="11"/>
      <c r="G12" s="11"/>
      <c r="H12" s="11"/>
      <c r="I12" s="11"/>
      <c r="J12" s="11"/>
      <c r="K12" s="11"/>
      <c r="L12" s="11"/>
      <c r="M12" s="11"/>
      <c r="N12" s="11"/>
      <c r="O12" s="334"/>
      <c r="P12" s="334"/>
      <c r="Q12" s="334"/>
      <c r="R12" s="334"/>
      <c r="S12" s="334"/>
      <c r="T12" s="334"/>
      <c r="U12" s="334"/>
      <c r="V12" s="334"/>
      <c r="W12" s="334"/>
      <c r="X12" s="334"/>
    </row>
    <row r="13" spans="1:24" ht="14.25" customHeight="1">
      <c r="A13" s="11"/>
      <c r="B13" s="11"/>
      <c r="C13" s="11"/>
      <c r="D13" s="11"/>
      <c r="E13" s="11"/>
      <c r="F13" s="11"/>
      <c r="G13" s="11"/>
      <c r="H13" s="11"/>
      <c r="I13" s="11"/>
      <c r="J13" s="11"/>
      <c r="K13" s="11"/>
      <c r="L13" s="11"/>
      <c r="M13" s="11"/>
      <c r="N13" s="11"/>
      <c r="O13" s="10" t="str">
        <f>"　"&amp;基礎入力!I5&amp;"　"&amp;基礎入力!K5</f>
        <v>　代表　○山□夫</v>
      </c>
      <c r="R13" s="10"/>
    </row>
    <row r="14" spans="1:24" ht="14.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spans="1:24">
      <c r="A15" s="10"/>
      <c r="B15" s="10"/>
      <c r="C15" s="10"/>
      <c r="D15" s="10"/>
      <c r="E15" s="10"/>
      <c r="F15" s="10"/>
      <c r="G15" s="10"/>
      <c r="H15" s="10"/>
      <c r="I15" s="10"/>
      <c r="J15" s="10"/>
      <c r="K15" s="10"/>
      <c r="L15" s="10"/>
      <c r="M15" s="10"/>
      <c r="N15" s="10"/>
      <c r="O15" s="10"/>
      <c r="P15" s="10"/>
      <c r="Q15" s="10"/>
      <c r="R15" s="10"/>
      <c r="S15" s="10"/>
      <c r="T15" s="10"/>
      <c r="U15" s="10"/>
      <c r="V15" s="10"/>
      <c r="W15" s="10"/>
      <c r="X15" s="10"/>
    </row>
    <row r="16" spans="1:24" ht="14.25" customHeight="1">
      <c r="A16" s="226" t="str">
        <f>基礎入力!K4&amp;"　里山林活性化による多面的機能発揮対策交付金に係る実施状況報告書"</f>
        <v>令和７年度　里山林活性化による多面的機能発揮対策交付金に係る実施状況報告書</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row>
    <row r="17" spans="1:24">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ht="63" customHeight="1">
      <c r="A18" s="332" t="s">
        <v>311</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row>
    <row r="19" spans="1:24" ht="19.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row>
    <row r="20" spans="1:24" ht="14.25" customHeight="1">
      <c r="A20" s="333" t="s">
        <v>2</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row>
    <row r="21" spans="1:24" ht="1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9.5" customHeight="1">
      <c r="A22" s="10" t="s">
        <v>152</v>
      </c>
      <c r="B22" s="10"/>
      <c r="C22" s="10"/>
      <c r="D22" s="10"/>
      <c r="E22" s="10"/>
      <c r="F22" s="10"/>
      <c r="G22" s="10"/>
      <c r="H22" s="10"/>
      <c r="I22" s="10"/>
      <c r="J22" s="10"/>
      <c r="K22" s="10"/>
      <c r="L22" s="10"/>
      <c r="M22" s="10"/>
      <c r="N22" s="10"/>
      <c r="O22" s="10"/>
      <c r="P22" s="10"/>
      <c r="Q22" s="10"/>
      <c r="R22" s="10"/>
      <c r="S22" s="10"/>
      <c r="T22" s="10"/>
      <c r="U22" s="10"/>
      <c r="V22" s="10"/>
      <c r="W22" s="10"/>
      <c r="X22" s="10"/>
    </row>
    <row r="23" spans="1:24" ht="19.5" customHeight="1">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row>
    <row r="24" spans="1:24" ht="19.5" customHeight="1">
      <c r="A24" s="10" t="s">
        <v>153</v>
      </c>
      <c r="B24" s="10"/>
      <c r="C24" s="10"/>
      <c r="D24" s="10"/>
      <c r="E24" s="10"/>
      <c r="F24" s="10"/>
      <c r="G24" s="10"/>
      <c r="H24" s="10"/>
      <c r="I24" s="10"/>
      <c r="J24" s="10"/>
      <c r="K24" s="10"/>
      <c r="L24" s="10"/>
      <c r="M24" s="10"/>
      <c r="N24" s="10"/>
      <c r="O24" s="10"/>
      <c r="P24" s="10"/>
      <c r="Q24" s="10"/>
      <c r="R24" s="10"/>
      <c r="S24" s="10"/>
      <c r="T24" s="10"/>
      <c r="U24" s="10"/>
      <c r="V24" s="10"/>
      <c r="W24" s="10"/>
      <c r="X24" s="10"/>
    </row>
    <row r="25" spans="1:24" ht="19.5" customHeight="1">
      <c r="A25" s="332"/>
      <c r="B25" s="332"/>
      <c r="C25" s="332"/>
      <c r="D25" s="332"/>
      <c r="E25" s="332"/>
      <c r="F25" s="332"/>
      <c r="G25" s="332"/>
      <c r="H25" s="332"/>
      <c r="I25" s="332"/>
      <c r="J25" s="332"/>
      <c r="K25" s="332"/>
      <c r="L25" s="332"/>
      <c r="M25" s="332"/>
      <c r="N25" s="332"/>
      <c r="O25" s="332"/>
      <c r="P25" s="332"/>
      <c r="Q25" s="332"/>
      <c r="R25" s="332"/>
      <c r="S25" s="332"/>
      <c r="T25" s="332"/>
      <c r="U25" s="332"/>
      <c r="V25" s="332"/>
      <c r="W25" s="332"/>
      <c r="X25" s="332"/>
    </row>
    <row r="26" spans="1:24" ht="19.5" customHeight="1">
      <c r="A26" s="10" t="s">
        <v>154</v>
      </c>
      <c r="B26" s="10"/>
      <c r="C26" s="10"/>
      <c r="D26" s="10"/>
      <c r="E26" s="10"/>
      <c r="F26" s="10"/>
      <c r="G26" s="10"/>
      <c r="H26" s="10"/>
      <c r="I26" s="10"/>
      <c r="J26" s="10"/>
      <c r="K26" s="10"/>
      <c r="L26" s="10"/>
      <c r="M26" s="10"/>
      <c r="N26" s="10"/>
      <c r="O26" s="10"/>
      <c r="P26" s="10"/>
      <c r="Q26" s="10"/>
      <c r="R26" s="10"/>
      <c r="S26" s="10"/>
      <c r="T26" s="10"/>
      <c r="U26" s="10"/>
      <c r="V26" s="10"/>
      <c r="W26" s="10"/>
      <c r="X26" s="10"/>
    </row>
    <row r="27" spans="1:24" ht="19.5" customHeight="1">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row>
    <row r="28" spans="1:24" ht="19.5" customHeight="1">
      <c r="A28" s="10" t="s">
        <v>155</v>
      </c>
      <c r="B28" s="10"/>
      <c r="C28" s="10"/>
      <c r="D28" s="10"/>
      <c r="E28" s="10"/>
      <c r="F28" s="10"/>
      <c r="G28" s="10"/>
      <c r="H28" s="10"/>
      <c r="I28" s="10"/>
      <c r="J28" s="10"/>
      <c r="K28" s="10"/>
      <c r="L28" s="10"/>
      <c r="M28" s="10"/>
      <c r="N28" s="10"/>
      <c r="O28" s="10"/>
      <c r="P28" s="10"/>
      <c r="Q28" s="10"/>
      <c r="R28" s="10"/>
      <c r="S28" s="10"/>
      <c r="T28" s="10"/>
      <c r="U28" s="10"/>
      <c r="V28" s="10"/>
      <c r="W28" s="10"/>
      <c r="X28" s="10"/>
    </row>
    <row r="29" spans="1:24" ht="19.5" customHeight="1">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row>
    <row r="30" spans="1:24" ht="19.5" customHeight="1">
      <c r="A30" s="10" t="s">
        <v>156</v>
      </c>
      <c r="B30" s="10"/>
      <c r="C30" s="10"/>
      <c r="D30" s="10"/>
      <c r="E30" s="10"/>
      <c r="F30" s="10"/>
      <c r="G30" s="10"/>
      <c r="H30" s="10"/>
      <c r="I30" s="10"/>
      <c r="J30" s="10"/>
      <c r="K30" s="10"/>
      <c r="L30" s="10"/>
      <c r="M30" s="10"/>
      <c r="N30" s="10"/>
      <c r="O30" s="10"/>
      <c r="P30" s="10"/>
      <c r="Q30" s="10"/>
      <c r="R30" s="10"/>
      <c r="S30" s="10"/>
      <c r="T30" s="10"/>
      <c r="U30" s="10"/>
      <c r="V30" s="10"/>
      <c r="W30" s="10"/>
      <c r="X30" s="10"/>
    </row>
    <row r="31" spans="1:24" s="33" customFormat="1" ht="19.5" customHeight="1">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row>
    <row r="32" spans="1:24" s="33" customFormat="1" ht="19.5" customHeight="1">
      <c r="A32" s="10" t="s">
        <v>157</v>
      </c>
      <c r="B32" s="10"/>
      <c r="C32" s="10"/>
      <c r="D32" s="10"/>
      <c r="E32" s="10"/>
      <c r="F32" s="10"/>
      <c r="G32" s="10"/>
      <c r="H32" s="10"/>
      <c r="I32" s="10"/>
      <c r="J32" s="10"/>
      <c r="K32" s="10"/>
      <c r="L32" s="10"/>
      <c r="M32" s="10"/>
      <c r="N32" s="10"/>
      <c r="O32" s="10"/>
      <c r="P32" s="10"/>
      <c r="Q32" s="10"/>
      <c r="R32" s="10"/>
      <c r="S32" s="10"/>
      <c r="T32" s="10"/>
      <c r="U32" s="10"/>
      <c r="V32" s="10"/>
      <c r="W32" s="10"/>
      <c r="X32" s="10"/>
    </row>
    <row r="33" spans="1:31" s="33" customFormat="1" ht="19.5" customHeight="1">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row>
    <row r="34" spans="1:31" ht="19.5" customHeight="1">
      <c r="A34" s="10" t="s">
        <v>312</v>
      </c>
      <c r="B34" s="10"/>
      <c r="C34" s="10"/>
      <c r="D34" s="10"/>
      <c r="E34" s="10"/>
      <c r="F34" s="10"/>
      <c r="G34" s="10"/>
      <c r="H34" s="10"/>
      <c r="I34" s="10"/>
      <c r="J34" s="10"/>
      <c r="K34" s="10"/>
      <c r="L34" s="10"/>
      <c r="M34" s="10"/>
      <c r="N34" s="10"/>
      <c r="O34" s="10"/>
      <c r="P34" s="10"/>
      <c r="Q34" s="10"/>
      <c r="R34" s="10"/>
      <c r="S34" s="10"/>
      <c r="T34" s="10"/>
      <c r="U34" s="10"/>
      <c r="V34" s="10"/>
      <c r="W34" s="10"/>
      <c r="X34" s="10"/>
    </row>
    <row r="35" spans="1:31" ht="19.5" customHeight="1">
      <c r="A35" s="332"/>
      <c r="B35" s="332"/>
      <c r="C35" s="332"/>
      <c r="D35" s="332"/>
      <c r="E35" s="332"/>
      <c r="F35" s="332"/>
      <c r="G35" s="332"/>
      <c r="H35" s="332"/>
      <c r="I35" s="332"/>
      <c r="J35" s="332"/>
      <c r="K35" s="332"/>
      <c r="L35" s="332"/>
      <c r="M35" s="332"/>
      <c r="N35" s="332"/>
      <c r="O35" s="332"/>
      <c r="P35" s="332"/>
      <c r="Q35" s="332"/>
      <c r="R35" s="332"/>
      <c r="S35" s="332"/>
      <c r="T35" s="332"/>
      <c r="U35" s="332"/>
      <c r="V35" s="332"/>
      <c r="W35" s="332"/>
      <c r="X35" s="332"/>
    </row>
    <row r="36" spans="1:31" ht="19.5" customHeight="1">
      <c r="A36" s="10" t="s">
        <v>158</v>
      </c>
      <c r="B36" s="10"/>
      <c r="C36" s="10"/>
      <c r="D36" s="10"/>
      <c r="E36" s="10"/>
      <c r="F36" s="10"/>
      <c r="G36" s="10"/>
      <c r="H36" s="10"/>
      <c r="I36" s="10"/>
      <c r="J36" s="10"/>
      <c r="K36" s="10"/>
      <c r="L36" s="10"/>
      <c r="M36" s="10"/>
      <c r="N36" s="10"/>
      <c r="O36" s="10"/>
      <c r="P36" s="10"/>
      <c r="Q36" s="10"/>
      <c r="R36" s="10"/>
      <c r="S36" s="10"/>
      <c r="T36" s="10"/>
      <c r="U36" s="10"/>
      <c r="V36" s="10"/>
      <c r="W36" s="10"/>
      <c r="X36" s="10"/>
      <c r="AB36"/>
      <c r="AC36"/>
    </row>
    <row r="37" spans="1:31" ht="19.5" customHeight="1">
      <c r="A37" s="332"/>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AB37"/>
      <c r="AC37"/>
    </row>
    <row r="38" spans="1:31" ht="19.5" customHeight="1">
      <c r="AB38"/>
      <c r="AC38"/>
    </row>
    <row r="39" spans="1:31" ht="18.75">
      <c r="AB39"/>
      <c r="AC39"/>
    </row>
    <row r="40" spans="1:31" ht="18.75">
      <c r="AB40"/>
      <c r="AC40"/>
    </row>
    <row r="41" spans="1:31" ht="18.75">
      <c r="AB41"/>
      <c r="AC41"/>
    </row>
    <row r="42" spans="1:31" ht="18.75">
      <c r="AC42" s="34"/>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35"/>
      <c r="AD59"/>
      <c r="AE59"/>
    </row>
  </sheetData>
  <mergeCells count="13">
    <mergeCell ref="A37:X37"/>
    <mergeCell ref="A25:X25"/>
    <mergeCell ref="R4:X4"/>
    <mergeCell ref="R5:X5"/>
    <mergeCell ref="A18:X18"/>
    <mergeCell ref="A20:X20"/>
    <mergeCell ref="A23:X23"/>
    <mergeCell ref="A27:X27"/>
    <mergeCell ref="A29:X29"/>
    <mergeCell ref="A31:X31"/>
    <mergeCell ref="A33:X33"/>
    <mergeCell ref="A35:X35"/>
    <mergeCell ref="O11:X12"/>
  </mergeCells>
  <phoneticPr fontId="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election activeCell="O14" sqref="O14"/>
    </sheetView>
  </sheetViews>
  <sheetFormatPr defaultColWidth="3.375" defaultRowHeight="19.5" customHeight="1"/>
  <cols>
    <col min="1" max="1" width="10.625" style="38" customWidth="1"/>
    <col min="2" max="2" width="5.75" style="38" customWidth="1"/>
    <col min="3" max="3" width="3.375" style="38"/>
    <col min="4" max="4" width="5.75" style="38" customWidth="1"/>
    <col min="5" max="5" width="3.375" style="38"/>
    <col min="6" max="6" width="5.75" style="38" customWidth="1"/>
    <col min="7" max="8" width="3.375" style="38"/>
    <col min="9" max="9" width="7.5" style="38" bestFit="1" customWidth="1"/>
    <col min="10" max="10" width="6.125" style="38" customWidth="1"/>
    <col min="11" max="11" width="11" style="55" bestFit="1" customWidth="1"/>
    <col min="12" max="12" width="19.125" style="38" customWidth="1"/>
    <col min="13" max="13" width="3.375" style="38"/>
    <col min="14" max="14" width="3.375" style="39"/>
    <col min="15" max="16384" width="3.375" style="38"/>
  </cols>
  <sheetData>
    <row r="1" spans="1:12" s="7" customFormat="1" ht="19.5" customHeight="1">
      <c r="A1" s="8" t="s">
        <v>121</v>
      </c>
      <c r="B1" s="8"/>
      <c r="C1" s="8"/>
      <c r="D1" s="8"/>
      <c r="E1" s="8"/>
      <c r="F1" s="8"/>
      <c r="G1" s="8"/>
      <c r="H1" s="8"/>
      <c r="I1" s="8"/>
      <c r="J1" s="8"/>
      <c r="K1" s="54"/>
      <c r="L1" s="61" t="s">
        <v>136</v>
      </c>
    </row>
    <row r="2" spans="1:12" ht="13.5">
      <c r="A2" s="355" t="s">
        <v>120</v>
      </c>
      <c r="B2" s="355"/>
      <c r="C2" s="355"/>
      <c r="D2" s="355"/>
    </row>
    <row r="3" spans="1:12" ht="13.5">
      <c r="A3" s="50" t="str">
        <f>基礎入力!K4&amp;"　里山林活性化による多面的機能発揮対策交付金に係る"</f>
        <v>令和７年度　里山林活性化による多面的機能発揮対策交付金に係る</v>
      </c>
      <c r="B3" s="50"/>
      <c r="C3" s="50"/>
      <c r="D3" s="50"/>
    </row>
    <row r="4" spans="1:12" ht="13.5">
      <c r="A4" s="356" t="s">
        <v>32</v>
      </c>
      <c r="B4" s="356"/>
      <c r="C4" s="356"/>
      <c r="D4" s="356"/>
      <c r="E4" s="356"/>
      <c r="F4" s="356"/>
      <c r="G4" s="356"/>
      <c r="H4" s="356"/>
      <c r="I4" s="356"/>
      <c r="J4" s="356"/>
      <c r="K4" s="356"/>
      <c r="L4" s="356"/>
    </row>
    <row r="5" spans="1:12" ht="13.5">
      <c r="K5" s="56" t="s">
        <v>130</v>
      </c>
      <c r="L5" s="45"/>
    </row>
    <row r="6" spans="1:12" ht="13.5">
      <c r="K6" s="56"/>
      <c r="L6" s="229" t="str">
        <f>基礎入力!C5</f>
        <v>○○の森保存会</v>
      </c>
    </row>
    <row r="7" spans="1:12" ht="21" customHeight="1" thickBot="1">
      <c r="A7" s="52" t="s">
        <v>124</v>
      </c>
      <c r="B7" s="51"/>
      <c r="C7" s="51" t="s">
        <v>125</v>
      </c>
      <c r="D7" s="51"/>
      <c r="E7" s="51" t="s">
        <v>127</v>
      </c>
      <c r="F7" s="51"/>
      <c r="G7" s="51" t="s">
        <v>126</v>
      </c>
    </row>
    <row r="8" spans="1:12" ht="21" customHeight="1">
      <c r="A8" s="338" t="s">
        <v>131</v>
      </c>
      <c r="B8" s="339"/>
      <c r="C8" s="339"/>
      <c r="D8" s="339"/>
      <c r="E8" s="339"/>
      <c r="F8" s="339"/>
      <c r="G8" s="340"/>
      <c r="I8" s="46" t="s">
        <v>122</v>
      </c>
      <c r="J8" s="230"/>
      <c r="K8" s="335" t="str">
        <f>IF(J8="","",VLOOKUP(J8,'４金銭出納簿（活動組織）'!$Q$2:$R$13,2,FALSE))</f>
        <v/>
      </c>
      <c r="L8" s="336"/>
    </row>
    <row r="9" spans="1:12" ht="21" customHeight="1">
      <c r="A9" s="341"/>
      <c r="B9" s="342"/>
      <c r="C9" s="342"/>
      <c r="D9" s="342"/>
      <c r="E9" s="342"/>
      <c r="F9" s="342"/>
      <c r="G9" s="343"/>
      <c r="I9" s="347" t="s">
        <v>123</v>
      </c>
      <c r="J9" s="350" t="s">
        <v>28</v>
      </c>
      <c r="K9" s="351"/>
      <c r="L9" s="47"/>
    </row>
    <row r="10" spans="1:12" ht="21" customHeight="1">
      <c r="A10" s="341"/>
      <c r="B10" s="342"/>
      <c r="C10" s="342"/>
      <c r="D10" s="342"/>
      <c r="E10" s="342"/>
      <c r="F10" s="342"/>
      <c r="G10" s="343"/>
      <c r="I10" s="348"/>
      <c r="J10" s="350" t="s">
        <v>29</v>
      </c>
      <c r="K10" s="351"/>
      <c r="L10" s="49"/>
    </row>
    <row r="11" spans="1:12" ht="21" customHeight="1">
      <c r="A11" s="341"/>
      <c r="B11" s="342"/>
      <c r="C11" s="342"/>
      <c r="D11" s="342"/>
      <c r="E11" s="342"/>
      <c r="F11" s="342"/>
      <c r="G11" s="343"/>
      <c r="I11" s="348"/>
      <c r="J11" s="350" t="s">
        <v>30</v>
      </c>
      <c r="K11" s="351"/>
      <c r="L11" s="47"/>
    </row>
    <row r="12" spans="1:12" ht="21" customHeight="1">
      <c r="A12" s="341"/>
      <c r="B12" s="342"/>
      <c r="C12" s="342"/>
      <c r="D12" s="342"/>
      <c r="E12" s="342"/>
      <c r="F12" s="342"/>
      <c r="G12" s="343"/>
      <c r="I12" s="348"/>
      <c r="J12" s="352" t="s">
        <v>128</v>
      </c>
      <c r="K12" s="57" t="s">
        <v>37</v>
      </c>
      <c r="L12" s="40"/>
    </row>
    <row r="13" spans="1:12" ht="21" customHeight="1">
      <c r="A13" s="341"/>
      <c r="B13" s="342"/>
      <c r="C13" s="342"/>
      <c r="D13" s="342"/>
      <c r="E13" s="342"/>
      <c r="F13" s="342"/>
      <c r="G13" s="343"/>
      <c r="I13" s="348"/>
      <c r="J13" s="353"/>
      <c r="K13" s="58" t="s">
        <v>38</v>
      </c>
      <c r="L13" s="41"/>
    </row>
    <row r="14" spans="1:12" ht="21" customHeight="1">
      <c r="A14" s="341"/>
      <c r="B14" s="342"/>
      <c r="C14" s="342"/>
      <c r="D14" s="342"/>
      <c r="E14" s="342"/>
      <c r="F14" s="342"/>
      <c r="G14" s="343"/>
      <c r="I14" s="348"/>
      <c r="J14" s="353"/>
      <c r="K14" s="58" t="s">
        <v>133</v>
      </c>
      <c r="L14" s="41">
        <f>SUM(L12:L13)</f>
        <v>0</v>
      </c>
    </row>
    <row r="15" spans="1:12" ht="25.5" customHeight="1" thickBot="1">
      <c r="A15" s="344"/>
      <c r="B15" s="345"/>
      <c r="C15" s="345"/>
      <c r="D15" s="345"/>
      <c r="E15" s="345"/>
      <c r="F15" s="345"/>
      <c r="G15" s="346"/>
      <c r="I15" s="349"/>
      <c r="J15" s="354"/>
      <c r="K15" s="59" t="s">
        <v>129</v>
      </c>
      <c r="L15" s="41"/>
    </row>
    <row r="16" spans="1:12" ht="21" customHeight="1">
      <c r="A16" s="42"/>
      <c r="B16" s="42"/>
      <c r="C16" s="42"/>
      <c r="D16" s="42"/>
      <c r="E16" s="42"/>
      <c r="F16" s="42"/>
      <c r="G16" s="42"/>
      <c r="I16" s="53"/>
      <c r="J16" s="43"/>
      <c r="K16" s="60"/>
    </row>
    <row r="17" spans="1:12" ht="21" customHeight="1" thickBot="1">
      <c r="A17" s="52" t="s">
        <v>124</v>
      </c>
      <c r="B17" s="51"/>
      <c r="C17" s="51" t="s">
        <v>125</v>
      </c>
      <c r="D17" s="51"/>
      <c r="E17" s="51" t="s">
        <v>127</v>
      </c>
      <c r="F17" s="51"/>
      <c r="G17" s="51" t="s">
        <v>126</v>
      </c>
    </row>
    <row r="18" spans="1:12" ht="21" customHeight="1">
      <c r="A18" s="338" t="s">
        <v>131</v>
      </c>
      <c r="B18" s="339"/>
      <c r="C18" s="339"/>
      <c r="D18" s="339"/>
      <c r="E18" s="339"/>
      <c r="F18" s="339"/>
      <c r="G18" s="340"/>
      <c r="I18" s="46" t="s">
        <v>122</v>
      </c>
      <c r="J18" s="230"/>
      <c r="K18" s="335" t="str">
        <f>IF(J18="","",VLOOKUP(J18,'４金銭出納簿（活動組織）'!$Q$2:$R$13,2,FALSE))</f>
        <v/>
      </c>
      <c r="L18" s="336"/>
    </row>
    <row r="19" spans="1:12" ht="21" customHeight="1">
      <c r="A19" s="341"/>
      <c r="B19" s="342"/>
      <c r="C19" s="342"/>
      <c r="D19" s="342"/>
      <c r="E19" s="342"/>
      <c r="F19" s="342"/>
      <c r="G19" s="343"/>
      <c r="I19" s="347" t="s">
        <v>123</v>
      </c>
      <c r="J19" s="350" t="s">
        <v>28</v>
      </c>
      <c r="K19" s="351"/>
      <c r="L19" s="47"/>
    </row>
    <row r="20" spans="1:12" ht="21" customHeight="1">
      <c r="A20" s="341"/>
      <c r="B20" s="342"/>
      <c r="C20" s="342"/>
      <c r="D20" s="342"/>
      <c r="E20" s="342"/>
      <c r="F20" s="342"/>
      <c r="G20" s="343"/>
      <c r="I20" s="348"/>
      <c r="J20" s="350" t="s">
        <v>29</v>
      </c>
      <c r="K20" s="351"/>
      <c r="L20" s="49"/>
    </row>
    <row r="21" spans="1:12" ht="21" customHeight="1">
      <c r="A21" s="341"/>
      <c r="B21" s="342"/>
      <c r="C21" s="342"/>
      <c r="D21" s="342"/>
      <c r="E21" s="342"/>
      <c r="F21" s="342"/>
      <c r="G21" s="343"/>
      <c r="I21" s="348"/>
      <c r="J21" s="350" t="s">
        <v>30</v>
      </c>
      <c r="K21" s="351"/>
      <c r="L21" s="47"/>
    </row>
    <row r="22" spans="1:12" ht="21" customHeight="1">
      <c r="A22" s="341"/>
      <c r="B22" s="342"/>
      <c r="C22" s="342"/>
      <c r="D22" s="342"/>
      <c r="E22" s="342"/>
      <c r="F22" s="342"/>
      <c r="G22" s="343"/>
      <c r="I22" s="348"/>
      <c r="J22" s="352" t="s">
        <v>128</v>
      </c>
      <c r="K22" s="57" t="s">
        <v>37</v>
      </c>
      <c r="L22" s="40"/>
    </row>
    <row r="23" spans="1:12" ht="21" customHeight="1">
      <c r="A23" s="341"/>
      <c r="B23" s="342"/>
      <c r="C23" s="342"/>
      <c r="D23" s="342"/>
      <c r="E23" s="342"/>
      <c r="F23" s="342"/>
      <c r="G23" s="343"/>
      <c r="I23" s="348"/>
      <c r="J23" s="353"/>
      <c r="K23" s="58" t="s">
        <v>38</v>
      </c>
      <c r="L23" s="41"/>
    </row>
    <row r="24" spans="1:12" ht="21" customHeight="1">
      <c r="A24" s="341"/>
      <c r="B24" s="342"/>
      <c r="C24" s="342"/>
      <c r="D24" s="342"/>
      <c r="E24" s="342"/>
      <c r="F24" s="342"/>
      <c r="G24" s="343"/>
      <c r="I24" s="348"/>
      <c r="J24" s="353"/>
      <c r="K24" s="58" t="s">
        <v>133</v>
      </c>
      <c r="L24" s="41">
        <f>SUM(L22:L23)</f>
        <v>0</v>
      </c>
    </row>
    <row r="25" spans="1:12" ht="25.5" customHeight="1" thickBot="1">
      <c r="A25" s="344"/>
      <c r="B25" s="345"/>
      <c r="C25" s="345"/>
      <c r="D25" s="345"/>
      <c r="E25" s="345"/>
      <c r="F25" s="345"/>
      <c r="G25" s="346"/>
      <c r="I25" s="349"/>
      <c r="J25" s="354"/>
      <c r="K25" s="59" t="s">
        <v>129</v>
      </c>
      <c r="L25" s="41"/>
    </row>
    <row r="26" spans="1:12" ht="21" customHeight="1">
      <c r="A26" s="42"/>
      <c r="B26" s="42"/>
      <c r="C26" s="42"/>
      <c r="D26" s="42"/>
      <c r="E26" s="42"/>
      <c r="F26" s="42"/>
      <c r="G26" s="42"/>
      <c r="I26" s="53"/>
      <c r="J26" s="43"/>
      <c r="K26" s="60"/>
    </row>
    <row r="27" spans="1:12" ht="21" customHeight="1" thickBot="1">
      <c r="A27" s="52" t="s">
        <v>124</v>
      </c>
      <c r="B27" s="51"/>
      <c r="C27" s="51" t="s">
        <v>125</v>
      </c>
      <c r="D27" s="51"/>
      <c r="E27" s="51" t="s">
        <v>127</v>
      </c>
      <c r="F27" s="51"/>
      <c r="G27" s="51" t="s">
        <v>126</v>
      </c>
    </row>
    <row r="28" spans="1:12" ht="21" customHeight="1">
      <c r="A28" s="338" t="s">
        <v>131</v>
      </c>
      <c r="B28" s="339"/>
      <c r="C28" s="339"/>
      <c r="D28" s="339"/>
      <c r="E28" s="339"/>
      <c r="F28" s="339"/>
      <c r="G28" s="340"/>
      <c r="I28" s="46" t="s">
        <v>122</v>
      </c>
      <c r="J28" s="230"/>
      <c r="K28" s="335" t="str">
        <f>IF(J28="","",VLOOKUP(J28,'４金銭出納簿（活動組織）'!$Q$2:$R$13,2,FALSE))</f>
        <v/>
      </c>
      <c r="L28" s="336"/>
    </row>
    <row r="29" spans="1:12" ht="21" customHeight="1">
      <c r="A29" s="341"/>
      <c r="B29" s="342"/>
      <c r="C29" s="342"/>
      <c r="D29" s="342"/>
      <c r="E29" s="342"/>
      <c r="F29" s="342"/>
      <c r="G29" s="343"/>
      <c r="I29" s="347" t="s">
        <v>123</v>
      </c>
      <c r="J29" s="350" t="s">
        <v>28</v>
      </c>
      <c r="K29" s="351"/>
      <c r="L29" s="47"/>
    </row>
    <row r="30" spans="1:12" ht="21" customHeight="1">
      <c r="A30" s="341"/>
      <c r="B30" s="342"/>
      <c r="C30" s="342"/>
      <c r="D30" s="342"/>
      <c r="E30" s="342"/>
      <c r="F30" s="342"/>
      <c r="G30" s="343"/>
      <c r="I30" s="348"/>
      <c r="J30" s="350" t="s">
        <v>29</v>
      </c>
      <c r="K30" s="351"/>
      <c r="L30" s="49"/>
    </row>
    <row r="31" spans="1:12" ht="21" customHeight="1">
      <c r="A31" s="341"/>
      <c r="B31" s="342"/>
      <c r="C31" s="342"/>
      <c r="D31" s="342"/>
      <c r="E31" s="342"/>
      <c r="F31" s="342"/>
      <c r="G31" s="343"/>
      <c r="I31" s="348"/>
      <c r="J31" s="350" t="s">
        <v>30</v>
      </c>
      <c r="K31" s="351"/>
      <c r="L31" s="47"/>
    </row>
    <row r="32" spans="1:12" ht="21" customHeight="1">
      <c r="A32" s="341"/>
      <c r="B32" s="342"/>
      <c r="C32" s="342"/>
      <c r="D32" s="342"/>
      <c r="E32" s="342"/>
      <c r="F32" s="342"/>
      <c r="G32" s="343"/>
      <c r="I32" s="348"/>
      <c r="J32" s="352" t="s">
        <v>128</v>
      </c>
      <c r="K32" s="57" t="s">
        <v>37</v>
      </c>
      <c r="L32" s="40"/>
    </row>
    <row r="33" spans="1:12" ht="21" customHeight="1">
      <c r="A33" s="341"/>
      <c r="B33" s="342"/>
      <c r="C33" s="342"/>
      <c r="D33" s="342"/>
      <c r="E33" s="342"/>
      <c r="F33" s="342"/>
      <c r="G33" s="343"/>
      <c r="I33" s="348"/>
      <c r="J33" s="353"/>
      <c r="K33" s="58" t="s">
        <v>38</v>
      </c>
      <c r="L33" s="41"/>
    </row>
    <row r="34" spans="1:12" ht="21" customHeight="1">
      <c r="A34" s="341"/>
      <c r="B34" s="342"/>
      <c r="C34" s="342"/>
      <c r="D34" s="342"/>
      <c r="E34" s="342"/>
      <c r="F34" s="342"/>
      <c r="G34" s="343"/>
      <c r="I34" s="348"/>
      <c r="J34" s="353"/>
      <c r="K34" s="58" t="s">
        <v>133</v>
      </c>
      <c r="L34" s="41">
        <f>SUM(L32:L33)</f>
        <v>0</v>
      </c>
    </row>
    <row r="35" spans="1:12" ht="25.5" customHeight="1" thickBot="1">
      <c r="A35" s="344"/>
      <c r="B35" s="345"/>
      <c r="C35" s="345"/>
      <c r="D35" s="345"/>
      <c r="E35" s="345"/>
      <c r="F35" s="345"/>
      <c r="G35" s="346"/>
      <c r="I35" s="349"/>
      <c r="J35" s="354"/>
      <c r="K35" s="59" t="s">
        <v>129</v>
      </c>
      <c r="L35" s="41"/>
    </row>
    <row r="36" spans="1:12" ht="21" customHeight="1">
      <c r="A36" s="42"/>
      <c r="B36" s="42"/>
      <c r="C36" s="42"/>
      <c r="D36" s="42"/>
      <c r="E36" s="42"/>
      <c r="F36" s="42"/>
      <c r="G36" s="42"/>
      <c r="I36" s="53"/>
      <c r="J36" s="43"/>
      <c r="K36" s="60"/>
    </row>
    <row r="37" spans="1:12" ht="36.75" customHeight="1">
      <c r="A37" s="337" t="s">
        <v>132</v>
      </c>
      <c r="B37" s="337"/>
      <c r="C37" s="337"/>
      <c r="D37" s="337"/>
      <c r="E37" s="337"/>
      <c r="F37" s="337"/>
      <c r="G37" s="337"/>
      <c r="H37" s="337"/>
      <c r="I37" s="337"/>
      <c r="J37" s="337"/>
      <c r="K37" s="337"/>
      <c r="L37" s="337"/>
    </row>
    <row r="38" spans="1:12" ht="19.5" customHeight="1">
      <c r="A38" s="44"/>
    </row>
    <row r="39" spans="1:12" ht="19.5" customHeight="1">
      <c r="A39" s="44" t="s">
        <v>31</v>
      </c>
    </row>
    <row r="40" spans="1:12" ht="19.5" customHeight="1">
      <c r="A40" s="44"/>
    </row>
    <row r="41" spans="1:12" ht="19.5" customHeight="1">
      <c r="A41" s="44"/>
    </row>
    <row r="42" spans="1:12" ht="19.5" customHeight="1">
      <c r="A42" s="44"/>
    </row>
    <row r="43" spans="1:12" ht="19.5" customHeight="1">
      <c r="A43" s="44"/>
    </row>
    <row r="44" spans="1:12" ht="19.5" customHeight="1">
      <c r="A44" s="44"/>
    </row>
    <row r="45" spans="1:12" ht="19.5" customHeight="1">
      <c r="A45" s="44"/>
    </row>
    <row r="46" spans="1:12" ht="19.5" customHeight="1">
      <c r="A46" s="44"/>
    </row>
    <row r="47" spans="1:12" ht="19.5" customHeight="1">
      <c r="A47" s="44"/>
    </row>
    <row r="48" spans="1:12" ht="19.5" customHeight="1">
      <c r="A48" s="44"/>
    </row>
    <row r="49" spans="1:1" ht="19.5" customHeight="1">
      <c r="A49" s="44"/>
    </row>
    <row r="50" spans="1:1" ht="19.5" customHeight="1">
      <c r="A50" s="44"/>
    </row>
    <row r="51" spans="1:1" ht="19.5" customHeight="1">
      <c r="A51" s="44"/>
    </row>
    <row r="52" spans="1:1" ht="19.5" customHeight="1">
      <c r="A52" s="44"/>
    </row>
    <row r="53" spans="1:1" ht="19.5" customHeight="1">
      <c r="A53" s="44"/>
    </row>
    <row r="54" spans="1:1" ht="19.5" customHeight="1">
      <c r="A54" s="44"/>
    </row>
    <row r="55" spans="1:1" ht="19.5" customHeight="1">
      <c r="A55" s="44"/>
    </row>
    <row r="56" spans="1:1" ht="19.5" customHeight="1">
      <c r="A56" s="44"/>
    </row>
    <row r="57" spans="1:1" ht="19.5" customHeight="1">
      <c r="A57" s="44"/>
    </row>
    <row r="58" spans="1:1" ht="19.5" customHeight="1">
      <c r="A58" s="44"/>
    </row>
    <row r="59" spans="1:1" ht="19.5" customHeight="1">
      <c r="A59" s="44"/>
    </row>
    <row r="60" spans="1:1" ht="19.5" customHeight="1">
      <c r="A60" s="44"/>
    </row>
    <row r="61" spans="1:1" ht="19.5" customHeight="1">
      <c r="A61" s="44"/>
    </row>
    <row r="62" spans="1:1" ht="19.5" customHeight="1">
      <c r="A62" s="44"/>
    </row>
    <row r="63" spans="1:1" ht="19.5" customHeight="1">
      <c r="A63" s="44"/>
    </row>
    <row r="64" spans="1:1" ht="19.5" customHeight="1">
      <c r="A64" s="44"/>
    </row>
    <row r="65" spans="1:1" ht="19.5" customHeight="1">
      <c r="A65" s="44"/>
    </row>
    <row r="66" spans="1:1" ht="19.5" customHeight="1">
      <c r="A66" s="44"/>
    </row>
    <row r="67" spans="1:1" ht="19.5" customHeight="1">
      <c r="A67" s="44"/>
    </row>
    <row r="68" spans="1:1" ht="19.5" customHeight="1">
      <c r="A68" s="44"/>
    </row>
    <row r="69" spans="1:1" ht="19.5" customHeight="1">
      <c r="A69" s="44"/>
    </row>
    <row r="70" spans="1:1" ht="19.5" customHeight="1">
      <c r="A70" s="44"/>
    </row>
  </sheetData>
  <protectedRanges>
    <protectedRange sqref="L6" name="範囲2"/>
    <protectedRange sqref="J9:J12 J29:J32 K9:K16 J19:J22 K19:K26 K29:K36 L29:L34 L19:L24 L9:L14" name="範囲1"/>
  </protectedRanges>
  <mergeCells count="24">
    <mergeCell ref="A2:D2"/>
    <mergeCell ref="A4:L4"/>
    <mergeCell ref="A8:G15"/>
    <mergeCell ref="I9:I15"/>
    <mergeCell ref="J9:K9"/>
    <mergeCell ref="J10:K10"/>
    <mergeCell ref="J11:K11"/>
    <mergeCell ref="J12:J15"/>
    <mergeCell ref="K8:L8"/>
    <mergeCell ref="K28:L28"/>
    <mergeCell ref="A37:L37"/>
    <mergeCell ref="A18:G25"/>
    <mergeCell ref="I19:I25"/>
    <mergeCell ref="J19:K19"/>
    <mergeCell ref="J20:K20"/>
    <mergeCell ref="J21:K21"/>
    <mergeCell ref="J22:J25"/>
    <mergeCell ref="A28:G35"/>
    <mergeCell ref="I29:I35"/>
    <mergeCell ref="J29:K29"/>
    <mergeCell ref="J30:K30"/>
    <mergeCell ref="J31:K31"/>
    <mergeCell ref="J32:J35"/>
    <mergeCell ref="K18:L1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73551D-B057-4EE1-B831-000865248DCC}">
          <x14:formula1>
            <xm:f>'４金銭出納簿（活動組織）'!$Q$5:$Q$10</xm:f>
          </x14:formula1>
          <xm:sqref>J8 J18 J28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election activeCell="T22" sqref="T22"/>
    </sheetView>
  </sheetViews>
  <sheetFormatPr defaultColWidth="3.375" defaultRowHeight="19.5" customHeight="1"/>
  <cols>
    <col min="1" max="1" width="10.625" style="38" customWidth="1"/>
    <col min="2" max="2" width="5.75" style="38" customWidth="1"/>
    <col min="3" max="3" width="3.375" style="38"/>
    <col min="4" max="4" width="5.75" style="38" customWidth="1"/>
    <col min="5" max="5" width="3.375" style="38"/>
    <col min="6" max="6" width="5.75" style="38" customWidth="1"/>
    <col min="7" max="8" width="3.375" style="38"/>
    <col min="9" max="9" width="7.5" style="38" bestFit="1" customWidth="1"/>
    <col min="10" max="10" width="6.125" style="38" customWidth="1"/>
    <col min="11" max="11" width="11" style="55" bestFit="1" customWidth="1"/>
    <col min="12" max="12" width="19.125" style="38" customWidth="1"/>
    <col min="13" max="13" width="3.375" style="38"/>
    <col min="14" max="14" width="3.375" style="39"/>
    <col min="15" max="16384" width="3.375" style="38"/>
  </cols>
  <sheetData>
    <row r="1" spans="1:12" s="7" customFormat="1" ht="19.5" customHeight="1">
      <c r="A1" s="8" t="s">
        <v>121</v>
      </c>
      <c r="B1" s="8"/>
      <c r="C1" s="8"/>
      <c r="D1" s="8"/>
      <c r="E1" s="8"/>
      <c r="F1" s="8"/>
      <c r="G1" s="8"/>
      <c r="H1" s="8"/>
      <c r="I1" s="8"/>
      <c r="J1" s="8"/>
      <c r="K1" s="54"/>
      <c r="L1" s="61" t="s">
        <v>135</v>
      </c>
    </row>
    <row r="2" spans="1:12" ht="13.5">
      <c r="A2" s="355" t="s">
        <v>134</v>
      </c>
      <c r="B2" s="355"/>
      <c r="C2" s="355"/>
      <c r="D2" s="355"/>
    </row>
    <row r="3" spans="1:12" ht="13.5">
      <c r="A3" s="50" t="str">
        <f>基礎入力!K4&amp;"　里山林活性化による多面的機能発揮対策交付金に係る"</f>
        <v>令和７年度　里山林活性化による多面的機能発揮対策交付金に係る</v>
      </c>
      <c r="B3" s="50"/>
      <c r="C3" s="50"/>
      <c r="D3" s="50"/>
    </row>
    <row r="4" spans="1:12" ht="13.5">
      <c r="A4" s="356" t="s">
        <v>137</v>
      </c>
      <c r="B4" s="356"/>
      <c r="C4" s="356"/>
      <c r="D4" s="356"/>
      <c r="E4" s="356"/>
      <c r="F4" s="356"/>
      <c r="G4" s="356"/>
      <c r="H4" s="356"/>
      <c r="I4" s="356"/>
      <c r="J4" s="356"/>
      <c r="K4" s="356"/>
      <c r="L4" s="356"/>
    </row>
    <row r="5" spans="1:12" ht="13.5">
      <c r="K5" s="56" t="s">
        <v>130</v>
      </c>
      <c r="L5" s="45"/>
    </row>
    <row r="6" spans="1:12" ht="13.5">
      <c r="K6" s="56"/>
      <c r="L6" s="229" t="str">
        <f>基礎入力!C5</f>
        <v>○○の森保存会</v>
      </c>
    </row>
    <row r="7" spans="1:12" ht="9" customHeight="1">
      <c r="A7" s="42"/>
      <c r="B7" s="42"/>
      <c r="C7" s="42"/>
      <c r="D7" s="42"/>
      <c r="E7" s="42"/>
      <c r="F7" s="42"/>
      <c r="G7" s="42"/>
      <c r="I7" s="53"/>
      <c r="J7" s="43"/>
      <c r="K7" s="60"/>
    </row>
    <row r="8" spans="1:12" ht="48" customHeight="1">
      <c r="A8" s="357" t="s">
        <v>142</v>
      </c>
      <c r="B8" s="358"/>
      <c r="C8" s="358"/>
      <c r="D8" s="358"/>
      <c r="E8" s="358"/>
      <c r="F8" s="358"/>
      <c r="G8" s="358"/>
      <c r="H8" s="358"/>
      <c r="I8" s="358"/>
      <c r="J8" s="358"/>
      <c r="K8" s="358"/>
      <c r="L8" s="359"/>
    </row>
    <row r="9" spans="1:12" ht="9" customHeight="1">
      <c r="A9" s="42"/>
      <c r="B9" s="42"/>
      <c r="C9" s="42"/>
      <c r="D9" s="42"/>
      <c r="E9" s="42"/>
      <c r="F9" s="42"/>
      <c r="G9" s="42"/>
      <c r="I9" s="53"/>
      <c r="J9" s="43"/>
      <c r="K9" s="60"/>
    </row>
    <row r="10" spans="1:12" ht="18" thickBot="1">
      <c r="A10" s="62" t="s">
        <v>138</v>
      </c>
      <c r="B10" s="51"/>
      <c r="C10" s="51" t="s">
        <v>125</v>
      </c>
      <c r="D10" s="51"/>
      <c r="E10" s="51" t="s">
        <v>127</v>
      </c>
      <c r="F10" s="51"/>
      <c r="G10" s="51" t="s">
        <v>126</v>
      </c>
    </row>
    <row r="11" spans="1:12" ht="21" customHeight="1">
      <c r="A11" s="338" t="s">
        <v>131</v>
      </c>
      <c r="B11" s="339"/>
      <c r="C11" s="339"/>
      <c r="D11" s="339"/>
      <c r="E11" s="339"/>
      <c r="F11" s="339"/>
      <c r="G11" s="340"/>
      <c r="I11" s="46" t="s">
        <v>122</v>
      </c>
      <c r="J11" s="230"/>
      <c r="K11" s="335" t="str">
        <f>IF(J11="","",VLOOKUP(J11,'４金銭出納簿（活動組織）'!$Q$2:$R$13,2,FALSE))</f>
        <v/>
      </c>
      <c r="L11" s="336"/>
    </row>
    <row r="12" spans="1:12" ht="21" customHeight="1">
      <c r="A12" s="341"/>
      <c r="B12" s="342"/>
      <c r="C12" s="342"/>
      <c r="D12" s="342"/>
      <c r="E12" s="342"/>
      <c r="F12" s="342"/>
      <c r="G12" s="343"/>
      <c r="I12" s="357" t="s">
        <v>28</v>
      </c>
      <c r="J12" s="359"/>
      <c r="K12" s="48"/>
      <c r="L12" s="49"/>
    </row>
    <row r="13" spans="1:12" ht="21" customHeight="1">
      <c r="A13" s="341"/>
      <c r="B13" s="342"/>
      <c r="C13" s="342"/>
      <c r="D13" s="342"/>
      <c r="E13" s="342"/>
      <c r="F13" s="342"/>
      <c r="G13" s="343"/>
      <c r="I13" s="360" t="s">
        <v>141</v>
      </c>
      <c r="J13" s="361"/>
      <c r="K13" s="231"/>
      <c r="L13" s="232"/>
    </row>
    <row r="14" spans="1:12" ht="21" customHeight="1">
      <c r="A14" s="341"/>
      <c r="B14" s="342"/>
      <c r="C14" s="342"/>
      <c r="D14" s="342"/>
      <c r="E14" s="342"/>
      <c r="F14" s="342"/>
      <c r="G14" s="343"/>
      <c r="I14" s="362"/>
      <c r="J14" s="363"/>
      <c r="K14" s="231"/>
      <c r="L14" s="232"/>
    </row>
    <row r="15" spans="1:12" ht="21" customHeight="1">
      <c r="A15" s="341"/>
      <c r="B15" s="342"/>
      <c r="C15" s="342"/>
      <c r="D15" s="342"/>
      <c r="E15" s="342"/>
      <c r="F15" s="342"/>
      <c r="G15" s="343"/>
      <c r="I15" s="362"/>
      <c r="J15" s="363"/>
      <c r="K15" s="231"/>
      <c r="L15" s="232"/>
    </row>
    <row r="16" spans="1:12" ht="21" customHeight="1">
      <c r="A16" s="341"/>
      <c r="B16" s="342"/>
      <c r="C16" s="342"/>
      <c r="D16" s="342"/>
      <c r="E16" s="342"/>
      <c r="F16" s="342"/>
      <c r="G16" s="343"/>
      <c r="I16" s="362"/>
      <c r="J16" s="363"/>
      <c r="K16" s="231"/>
      <c r="L16" s="232"/>
    </row>
    <row r="17" spans="1:14" ht="21" customHeight="1">
      <c r="A17" s="341"/>
      <c r="B17" s="342"/>
      <c r="C17" s="342"/>
      <c r="D17" s="342"/>
      <c r="E17" s="342"/>
      <c r="F17" s="342"/>
      <c r="G17" s="343"/>
      <c r="I17" s="362"/>
      <c r="J17" s="363"/>
      <c r="K17" s="231"/>
      <c r="L17" s="232"/>
    </row>
    <row r="18" spans="1:14" ht="21" customHeight="1" thickBot="1">
      <c r="A18" s="344"/>
      <c r="B18" s="345"/>
      <c r="C18" s="345"/>
      <c r="D18" s="345"/>
      <c r="E18" s="345"/>
      <c r="F18" s="345"/>
      <c r="G18" s="346"/>
      <c r="I18" s="362"/>
      <c r="J18" s="363"/>
      <c r="K18" s="231"/>
      <c r="L18" s="232"/>
    </row>
    <row r="19" spans="1:14" ht="9" customHeight="1">
      <c r="A19" s="42"/>
      <c r="B19" s="42"/>
      <c r="C19" s="42"/>
      <c r="D19" s="42"/>
      <c r="E19" s="42"/>
      <c r="F19" s="42"/>
      <c r="G19" s="42"/>
      <c r="I19" s="364"/>
      <c r="J19" s="365"/>
      <c r="K19" s="233"/>
      <c r="L19" s="234"/>
    </row>
    <row r="20" spans="1:14" ht="18" thickBot="1">
      <c r="A20" s="62" t="s">
        <v>139</v>
      </c>
      <c r="B20" s="51"/>
      <c r="C20" s="51" t="s">
        <v>125</v>
      </c>
      <c r="D20" s="51"/>
      <c r="E20" s="51" t="s">
        <v>127</v>
      </c>
      <c r="F20" s="51"/>
      <c r="G20" s="51" t="s">
        <v>126</v>
      </c>
      <c r="I20" s="53"/>
      <c r="J20" s="43"/>
      <c r="K20" s="60"/>
      <c r="N20" s="38"/>
    </row>
    <row r="21" spans="1:14" ht="21" customHeight="1">
      <c r="A21" s="338" t="s">
        <v>131</v>
      </c>
      <c r="B21" s="339"/>
      <c r="C21" s="339"/>
      <c r="D21" s="339"/>
      <c r="E21" s="339"/>
      <c r="F21" s="339"/>
      <c r="G21" s="340"/>
      <c r="J21" s="39"/>
      <c r="K21" s="38"/>
      <c r="N21" s="38"/>
    </row>
    <row r="22" spans="1:14" ht="21" customHeight="1">
      <c r="A22" s="341"/>
      <c r="B22" s="342"/>
      <c r="C22" s="342"/>
      <c r="D22" s="342"/>
      <c r="E22" s="342"/>
      <c r="F22" s="342"/>
      <c r="G22" s="343"/>
      <c r="J22" s="39"/>
      <c r="K22" s="38"/>
      <c r="N22" s="38"/>
    </row>
    <row r="23" spans="1:14" ht="21" customHeight="1">
      <c r="A23" s="341"/>
      <c r="B23" s="342"/>
      <c r="C23" s="342"/>
      <c r="D23" s="342"/>
      <c r="E23" s="342"/>
      <c r="F23" s="342"/>
      <c r="G23" s="343"/>
      <c r="J23" s="39"/>
      <c r="K23" s="38"/>
      <c r="N23" s="38"/>
    </row>
    <row r="24" spans="1:14" ht="21" customHeight="1">
      <c r="A24" s="341"/>
      <c r="B24" s="342"/>
      <c r="C24" s="342"/>
      <c r="D24" s="342"/>
      <c r="E24" s="342"/>
      <c r="F24" s="342"/>
      <c r="G24" s="343"/>
      <c r="J24" s="39"/>
      <c r="K24" s="38"/>
      <c r="N24" s="38"/>
    </row>
    <row r="25" spans="1:14" ht="21" customHeight="1">
      <c r="A25" s="341"/>
      <c r="B25" s="342"/>
      <c r="C25" s="342"/>
      <c r="D25" s="342"/>
      <c r="E25" s="342"/>
      <c r="F25" s="342"/>
      <c r="G25" s="343"/>
      <c r="J25" s="39"/>
      <c r="K25" s="38"/>
      <c r="N25" s="38"/>
    </row>
    <row r="26" spans="1:14" ht="21" customHeight="1">
      <c r="A26" s="341"/>
      <c r="B26" s="342"/>
      <c r="C26" s="342"/>
      <c r="D26" s="342"/>
      <c r="E26" s="342"/>
      <c r="F26" s="342"/>
      <c r="G26" s="343"/>
      <c r="J26" s="39"/>
      <c r="K26" s="38"/>
      <c r="N26" s="38"/>
    </row>
    <row r="27" spans="1:14" ht="21" customHeight="1">
      <c r="A27" s="341"/>
      <c r="B27" s="342"/>
      <c r="C27" s="342"/>
      <c r="D27" s="342"/>
      <c r="E27" s="342"/>
      <c r="F27" s="342"/>
      <c r="G27" s="343"/>
      <c r="J27" s="39"/>
      <c r="K27" s="38"/>
      <c r="N27" s="38"/>
    </row>
    <row r="28" spans="1:14" ht="21" customHeight="1" thickBot="1">
      <c r="A28" s="344"/>
      <c r="B28" s="345"/>
      <c r="C28" s="345"/>
      <c r="D28" s="345"/>
      <c r="E28" s="345"/>
      <c r="F28" s="345"/>
      <c r="G28" s="346"/>
      <c r="J28" s="39"/>
      <c r="K28" s="38"/>
      <c r="N28" s="38"/>
    </row>
    <row r="29" spans="1:14" ht="9" customHeight="1">
      <c r="A29" s="42"/>
      <c r="B29" s="42"/>
      <c r="C29" s="42"/>
      <c r="D29" s="42"/>
      <c r="E29" s="42"/>
      <c r="F29" s="42"/>
      <c r="G29" s="42"/>
      <c r="J29" s="39"/>
      <c r="K29" s="38"/>
      <c r="N29" s="38"/>
    </row>
    <row r="30" spans="1:14" ht="18" thickBot="1">
      <c r="A30" s="62" t="s">
        <v>140</v>
      </c>
      <c r="B30" s="51"/>
      <c r="C30" s="51" t="s">
        <v>125</v>
      </c>
      <c r="D30" s="51"/>
      <c r="E30" s="51" t="s">
        <v>127</v>
      </c>
      <c r="F30" s="51"/>
      <c r="G30" s="51" t="s">
        <v>126</v>
      </c>
      <c r="J30" s="39"/>
      <c r="K30" s="38"/>
      <c r="N30" s="38"/>
    </row>
    <row r="31" spans="1:14" ht="21" customHeight="1">
      <c r="A31" s="338" t="s">
        <v>131</v>
      </c>
      <c r="B31" s="339"/>
      <c r="C31" s="339"/>
      <c r="D31" s="339"/>
      <c r="E31" s="339"/>
      <c r="F31" s="339"/>
      <c r="G31" s="340"/>
      <c r="J31" s="39"/>
      <c r="K31" s="38"/>
      <c r="N31" s="38"/>
    </row>
    <row r="32" spans="1:14" ht="21" customHeight="1">
      <c r="A32" s="341"/>
      <c r="B32" s="342"/>
      <c r="C32" s="342"/>
      <c r="D32" s="342"/>
      <c r="E32" s="342"/>
      <c r="F32" s="342"/>
      <c r="G32" s="343"/>
      <c r="J32" s="39"/>
      <c r="K32" s="38"/>
      <c r="N32" s="38"/>
    </row>
    <row r="33" spans="1:14" ht="21" customHeight="1">
      <c r="A33" s="341"/>
      <c r="B33" s="342"/>
      <c r="C33" s="342"/>
      <c r="D33" s="342"/>
      <c r="E33" s="342"/>
      <c r="F33" s="342"/>
      <c r="G33" s="343"/>
      <c r="J33" s="39"/>
      <c r="K33" s="38"/>
      <c r="N33" s="38"/>
    </row>
    <row r="34" spans="1:14" ht="21" customHeight="1">
      <c r="A34" s="341"/>
      <c r="B34" s="342"/>
      <c r="C34" s="342"/>
      <c r="D34" s="342"/>
      <c r="E34" s="342"/>
      <c r="F34" s="342"/>
      <c r="G34" s="343"/>
      <c r="J34" s="39"/>
      <c r="K34" s="38"/>
      <c r="N34" s="38"/>
    </row>
    <row r="35" spans="1:14" ht="21" customHeight="1">
      <c r="A35" s="341"/>
      <c r="B35" s="342"/>
      <c r="C35" s="342"/>
      <c r="D35" s="342"/>
      <c r="E35" s="342"/>
      <c r="F35" s="342"/>
      <c r="G35" s="343"/>
      <c r="J35" s="39"/>
      <c r="K35" s="38"/>
      <c r="N35" s="38"/>
    </row>
    <row r="36" spans="1:14" ht="21" customHeight="1">
      <c r="A36" s="341"/>
      <c r="B36" s="342"/>
      <c r="C36" s="342"/>
      <c r="D36" s="342"/>
      <c r="E36" s="342"/>
      <c r="F36" s="342"/>
      <c r="G36" s="343"/>
      <c r="J36" s="39"/>
      <c r="K36" s="38"/>
      <c r="N36" s="38"/>
    </row>
    <row r="37" spans="1:14" ht="21" customHeight="1">
      <c r="A37" s="341"/>
      <c r="B37" s="342"/>
      <c r="C37" s="342"/>
      <c r="D37" s="342"/>
      <c r="E37" s="342"/>
      <c r="F37" s="342"/>
      <c r="G37" s="343"/>
      <c r="J37" s="39"/>
      <c r="K37" s="38"/>
      <c r="N37" s="38"/>
    </row>
    <row r="38" spans="1:14" ht="21" customHeight="1" thickBot="1">
      <c r="A38" s="344"/>
      <c r="B38" s="345"/>
      <c r="C38" s="345"/>
      <c r="D38" s="345"/>
      <c r="E38" s="345"/>
      <c r="F38" s="345"/>
      <c r="G38" s="346"/>
      <c r="J38" s="39"/>
      <c r="K38" s="38"/>
      <c r="N38" s="38"/>
    </row>
    <row r="39" spans="1:14" ht="9" customHeight="1">
      <c r="A39" s="42"/>
      <c r="B39" s="42"/>
      <c r="C39" s="42"/>
      <c r="D39" s="42"/>
      <c r="E39" s="42"/>
      <c r="F39" s="42"/>
      <c r="G39" s="42"/>
      <c r="J39" s="39"/>
      <c r="K39" s="38"/>
    </row>
    <row r="40" spans="1:14" ht="36.75" customHeight="1">
      <c r="A40" s="528" t="s">
        <v>272</v>
      </c>
      <c r="B40" s="528"/>
      <c r="C40" s="528"/>
      <c r="D40" s="528"/>
      <c r="E40" s="528"/>
      <c r="F40" s="528"/>
      <c r="G40" s="528"/>
      <c r="H40" s="528"/>
      <c r="I40" s="528"/>
      <c r="J40" s="528"/>
      <c r="K40" s="528"/>
      <c r="L40" s="528"/>
    </row>
    <row r="41" spans="1:14" ht="19.5" customHeight="1">
      <c r="A41" s="44"/>
      <c r="I41" s="180"/>
      <c r="J41" s="180"/>
      <c r="K41" s="180"/>
      <c r="L41" s="180"/>
    </row>
    <row r="42" spans="1:14" ht="19.5" customHeight="1">
      <c r="A42" s="44" t="s">
        <v>31</v>
      </c>
    </row>
    <row r="43" spans="1:14" ht="19.5" customHeight="1">
      <c r="A43" s="44"/>
    </row>
    <row r="44" spans="1:14" ht="19.5" customHeight="1">
      <c r="A44" s="44"/>
    </row>
    <row r="45" spans="1:14" ht="19.5" customHeight="1">
      <c r="A45" s="44"/>
    </row>
    <row r="46" spans="1:14" ht="19.5" customHeight="1">
      <c r="A46" s="44"/>
    </row>
    <row r="47" spans="1:14" ht="19.5" customHeight="1">
      <c r="A47" s="44"/>
    </row>
    <row r="48" spans="1:14" ht="19.5" customHeight="1">
      <c r="A48" s="44"/>
    </row>
    <row r="49" spans="1:1" ht="19.5" customHeight="1">
      <c r="A49" s="44"/>
    </row>
    <row r="50" spans="1:1" ht="19.5" customHeight="1">
      <c r="A50" s="44"/>
    </row>
    <row r="51" spans="1:1" ht="19.5" customHeight="1">
      <c r="A51" s="44"/>
    </row>
    <row r="52" spans="1:1" ht="19.5" customHeight="1">
      <c r="A52" s="44"/>
    </row>
    <row r="53" spans="1:1" ht="19.5" customHeight="1">
      <c r="A53" s="44"/>
    </row>
    <row r="54" spans="1:1" ht="19.5" customHeight="1">
      <c r="A54" s="44"/>
    </row>
    <row r="55" spans="1:1" ht="19.5" customHeight="1">
      <c r="A55" s="44"/>
    </row>
    <row r="56" spans="1:1" ht="19.5" customHeight="1">
      <c r="A56" s="44"/>
    </row>
    <row r="57" spans="1:1" ht="19.5" customHeight="1">
      <c r="A57" s="44"/>
    </row>
    <row r="58" spans="1:1" ht="19.5" customHeight="1">
      <c r="A58" s="44"/>
    </row>
    <row r="59" spans="1:1" ht="19.5" customHeight="1">
      <c r="A59" s="44"/>
    </row>
    <row r="60" spans="1:1" ht="19.5" customHeight="1">
      <c r="A60" s="44"/>
    </row>
    <row r="61" spans="1:1" ht="19.5" customHeight="1">
      <c r="A61" s="44"/>
    </row>
    <row r="62" spans="1:1" ht="19.5" customHeight="1">
      <c r="A62" s="44"/>
    </row>
    <row r="63" spans="1:1" ht="19.5" customHeight="1">
      <c r="A63" s="44"/>
    </row>
    <row r="64" spans="1:1" ht="19.5" customHeight="1">
      <c r="A64" s="44"/>
    </row>
    <row r="65" spans="1:1" ht="19.5" customHeight="1">
      <c r="A65" s="44"/>
    </row>
    <row r="66" spans="1:1" ht="19.5" customHeight="1">
      <c r="A66" s="44"/>
    </row>
    <row r="67" spans="1:1" ht="19.5" customHeight="1">
      <c r="A67" s="44"/>
    </row>
    <row r="68" spans="1:1" ht="19.5" customHeight="1">
      <c r="A68" s="44"/>
    </row>
    <row r="69" spans="1:1" ht="19.5" customHeight="1">
      <c r="A69" s="44"/>
    </row>
    <row r="70" spans="1:1" ht="19.5" customHeight="1">
      <c r="A70" s="44"/>
    </row>
    <row r="71" spans="1:1" ht="19.5" customHeight="1">
      <c r="A71" s="44"/>
    </row>
    <row r="72" spans="1:1" ht="19.5" customHeight="1">
      <c r="A72" s="44"/>
    </row>
    <row r="73" spans="1:1" ht="19.5" customHeight="1">
      <c r="A73" s="44"/>
    </row>
  </sheetData>
  <protectedRanges>
    <protectedRange sqref="L6" name="範囲2"/>
    <protectedRange sqref="K40 J13:J16 L14:L18 K9 K17:K20 K14:K15 K7 K13:L13" name="範囲1"/>
  </protectedRanges>
  <mergeCells count="10">
    <mergeCell ref="A40:L40"/>
    <mergeCell ref="A2:D2"/>
    <mergeCell ref="A4:L4"/>
    <mergeCell ref="A11:G18"/>
    <mergeCell ref="A8:L8"/>
    <mergeCell ref="I12:J12"/>
    <mergeCell ref="I13:J19"/>
    <mergeCell ref="A31:G38"/>
    <mergeCell ref="A21:G28"/>
    <mergeCell ref="K11:L11"/>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8927B8-2486-4CA3-A841-B126E2085FCB}">
          <x14:formula1>
            <xm:f>'４金銭出納簿（活動組織）'!$Q$5:$Q$10</xm:f>
          </x14:formula1>
          <xm:sqref>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election activeCell="C10" sqref="C10"/>
    </sheetView>
  </sheetViews>
  <sheetFormatPr defaultColWidth="3.375" defaultRowHeight="19.5" customHeight="1"/>
  <cols>
    <col min="1" max="1" width="10.625" style="38" customWidth="1"/>
    <col min="2" max="2" width="5.75" style="38" customWidth="1"/>
    <col min="3" max="3" width="3.375" style="38"/>
    <col min="4" max="4" width="5.75" style="38" customWidth="1"/>
    <col min="5" max="5" width="3.375" style="38"/>
    <col min="6" max="6" width="5.75" style="38" customWidth="1"/>
    <col min="7" max="8" width="3.375" style="38"/>
    <col min="9" max="9" width="7.5" style="38" bestFit="1" customWidth="1"/>
    <col min="10" max="10" width="6.125" style="38" customWidth="1"/>
    <col min="11" max="11" width="11" style="55" bestFit="1" customWidth="1"/>
    <col min="12" max="12" width="19.125" style="38" customWidth="1"/>
    <col min="13" max="13" width="3.375" style="38"/>
    <col min="14" max="14" width="3.375" style="39"/>
    <col min="15" max="16384" width="3.375" style="38"/>
  </cols>
  <sheetData>
    <row r="1" spans="1:12" s="7" customFormat="1" ht="19.5" customHeight="1">
      <c r="A1" s="8" t="s">
        <v>143</v>
      </c>
      <c r="B1" s="8"/>
      <c r="C1" s="8"/>
      <c r="D1" s="8"/>
      <c r="E1" s="8"/>
      <c r="F1" s="8"/>
      <c r="G1" s="8"/>
      <c r="H1" s="8"/>
      <c r="I1" s="8"/>
      <c r="J1" s="8"/>
      <c r="K1" s="54"/>
      <c r="L1" s="61"/>
    </row>
    <row r="2" spans="1:12" ht="13.5">
      <c r="A2" s="64" t="s">
        <v>144</v>
      </c>
      <c r="B2" s="64"/>
      <c r="C2" s="64"/>
      <c r="D2" s="64"/>
    </row>
    <row r="3" spans="1:12" ht="13.5">
      <c r="A3" s="50" t="str">
        <f>基礎入力!K4&amp;"里山林活性化による多面的機能発揮対策交付金　モニタリング結果報告書"</f>
        <v>令和７年度里山林活性化による多面的機能発揮対策交付金　モニタリング結果報告書</v>
      </c>
      <c r="B3" s="50"/>
      <c r="C3" s="50"/>
      <c r="D3" s="50"/>
    </row>
    <row r="4" spans="1:12" ht="13.5">
      <c r="A4" s="55" t="s">
        <v>145</v>
      </c>
      <c r="B4" s="55"/>
      <c r="C4" s="55"/>
      <c r="D4" s="55"/>
      <c r="E4" s="55"/>
      <c r="F4" s="55"/>
      <c r="G4" s="55"/>
      <c r="H4" s="55"/>
      <c r="I4" s="55"/>
      <c r="J4" s="55"/>
      <c r="L4" s="55"/>
    </row>
    <row r="5" spans="1:12" ht="13.5">
      <c r="A5" s="38" t="s">
        <v>13</v>
      </c>
      <c r="K5" s="56"/>
      <c r="L5" s="50"/>
    </row>
    <row r="6" spans="1:12" ht="21" customHeight="1">
      <c r="A6" s="227" t="s">
        <v>380</v>
      </c>
      <c r="B6" s="367"/>
      <c r="C6" s="367"/>
      <c r="D6" s="367"/>
      <c r="E6" s="367"/>
      <c r="F6" s="367"/>
      <c r="G6" s="367"/>
      <c r="H6" s="367"/>
      <c r="I6" s="367"/>
      <c r="J6" s="367"/>
      <c r="K6" s="367"/>
      <c r="L6" s="368"/>
    </row>
    <row r="7" spans="1:12" ht="21" customHeight="1">
      <c r="A7" s="228" t="s">
        <v>381</v>
      </c>
      <c r="B7" s="369"/>
      <c r="C7" s="369"/>
      <c r="D7" s="369"/>
      <c r="E7" s="369"/>
      <c r="F7" s="369"/>
      <c r="G7" s="369"/>
      <c r="H7" s="369"/>
      <c r="I7" s="369"/>
      <c r="J7" s="369"/>
      <c r="K7" s="369"/>
      <c r="L7" s="370"/>
    </row>
    <row r="8" spans="1:12" ht="21" customHeight="1">
      <c r="A8" s="371" t="s">
        <v>14</v>
      </c>
      <c r="B8" s="372"/>
      <c r="C8" s="372"/>
      <c r="D8" s="369"/>
      <c r="E8" s="369"/>
      <c r="F8" s="369"/>
      <c r="G8" s="369"/>
      <c r="H8" s="369"/>
      <c r="I8" s="369"/>
      <c r="J8" s="369"/>
      <c r="K8" s="369"/>
      <c r="L8" s="370"/>
    </row>
    <row r="9" spans="1:12" ht="21" customHeight="1">
      <c r="B9" s="65"/>
      <c r="C9" s="65"/>
      <c r="D9" s="65"/>
      <c r="E9" s="65"/>
      <c r="F9" s="65"/>
      <c r="G9" s="65"/>
      <c r="I9" s="66"/>
      <c r="K9" s="63"/>
    </row>
    <row r="10" spans="1:12" ht="21" customHeight="1">
      <c r="A10" s="65" t="s">
        <v>409</v>
      </c>
      <c r="B10" s="65"/>
      <c r="C10" s="65" t="s">
        <v>411</v>
      </c>
      <c r="D10" s="65"/>
      <c r="E10" s="65"/>
      <c r="F10" s="65"/>
      <c r="G10" s="65"/>
      <c r="I10" s="66"/>
      <c r="K10" s="38"/>
    </row>
    <row r="11" spans="1:12" ht="64.5" customHeight="1">
      <c r="A11" s="67" t="s">
        <v>146</v>
      </c>
      <c r="B11" s="366"/>
      <c r="C11" s="366"/>
      <c r="D11" s="366"/>
      <c r="E11" s="366"/>
      <c r="F11" s="366"/>
      <c r="G11" s="366"/>
      <c r="H11" s="366"/>
      <c r="I11" s="66"/>
      <c r="K11" s="38"/>
      <c r="L11" s="44"/>
    </row>
    <row r="12" spans="1:12" ht="21" customHeight="1">
      <c r="A12" s="65"/>
      <c r="B12" s="65"/>
      <c r="C12" s="65"/>
      <c r="D12" s="65"/>
      <c r="E12" s="65"/>
      <c r="F12" s="65"/>
      <c r="G12" s="65"/>
      <c r="I12" s="66"/>
      <c r="L12" s="50"/>
    </row>
    <row r="13" spans="1:12" ht="21" customHeight="1">
      <c r="A13" s="65"/>
      <c r="B13" s="65"/>
      <c r="C13" s="65"/>
      <c r="D13" s="65"/>
      <c r="E13" s="65"/>
      <c r="F13" s="65"/>
      <c r="G13" s="65"/>
      <c r="I13" s="66"/>
      <c r="K13" s="63"/>
    </row>
    <row r="14" spans="1:12" ht="21" customHeight="1">
      <c r="B14" s="65"/>
      <c r="C14" s="65"/>
      <c r="D14" s="65"/>
      <c r="E14" s="65"/>
      <c r="F14" s="65"/>
      <c r="G14" s="65"/>
      <c r="I14" s="66"/>
      <c r="K14" s="63"/>
      <c r="L14" s="44"/>
    </row>
    <row r="15" spans="1:12" ht="21" customHeight="1">
      <c r="A15" s="65" t="s">
        <v>410</v>
      </c>
      <c r="B15" s="65"/>
      <c r="C15" s="65" t="s">
        <v>411</v>
      </c>
      <c r="D15" s="65"/>
      <c r="E15" s="65"/>
      <c r="F15" s="65"/>
      <c r="G15" s="65"/>
      <c r="I15" s="66"/>
      <c r="K15" s="38"/>
    </row>
    <row r="16" spans="1:12" ht="43.5" customHeight="1">
      <c r="A16" s="67" t="s">
        <v>146</v>
      </c>
      <c r="B16" s="366"/>
      <c r="C16" s="366"/>
      <c r="D16" s="366"/>
      <c r="E16" s="366"/>
      <c r="F16" s="366"/>
      <c r="G16" s="366"/>
      <c r="H16" s="366"/>
      <c r="I16" s="66"/>
      <c r="K16" s="38"/>
      <c r="L16" s="44"/>
    </row>
    <row r="17" spans="1:14" ht="43.5" customHeight="1">
      <c r="A17" s="67" t="s">
        <v>147</v>
      </c>
      <c r="B17" s="366"/>
      <c r="C17" s="366"/>
      <c r="D17" s="366"/>
      <c r="E17" s="366"/>
      <c r="F17" s="366"/>
      <c r="G17" s="366"/>
      <c r="H17" s="366"/>
      <c r="I17" s="66"/>
      <c r="L17" s="50"/>
    </row>
    <row r="18" spans="1:14" ht="43.5" customHeight="1">
      <c r="A18" s="67" t="s">
        <v>148</v>
      </c>
      <c r="B18" s="366"/>
      <c r="C18" s="366"/>
      <c r="D18" s="366"/>
      <c r="E18" s="366"/>
      <c r="F18" s="366"/>
      <c r="G18" s="366"/>
      <c r="H18" s="366"/>
      <c r="I18" s="66"/>
      <c r="K18" s="63"/>
    </row>
    <row r="19" spans="1:14" ht="21" customHeight="1">
      <c r="B19" s="65"/>
      <c r="C19" s="65"/>
      <c r="D19" s="65"/>
      <c r="E19" s="65"/>
      <c r="F19" s="65"/>
      <c r="G19" s="65"/>
      <c r="I19" s="66"/>
      <c r="K19" s="63"/>
      <c r="L19" s="44"/>
    </row>
    <row r="20" spans="1:14" ht="21" customHeight="1">
      <c r="A20" s="65" t="s">
        <v>412</v>
      </c>
      <c r="B20" s="65"/>
      <c r="C20" s="65" t="s">
        <v>411</v>
      </c>
      <c r="D20" s="65"/>
      <c r="E20" s="65"/>
      <c r="F20" s="65"/>
      <c r="G20" s="65"/>
      <c r="I20" s="66"/>
      <c r="K20" s="38"/>
    </row>
    <row r="21" spans="1:14" ht="43.5" customHeight="1">
      <c r="A21" s="67" t="s">
        <v>146</v>
      </c>
      <c r="B21" s="366"/>
      <c r="C21" s="366"/>
      <c r="D21" s="366"/>
      <c r="E21" s="366"/>
      <c r="F21" s="366"/>
      <c r="G21" s="366"/>
      <c r="H21" s="366"/>
      <c r="I21" s="66"/>
      <c r="K21" s="38"/>
      <c r="L21" s="44"/>
    </row>
    <row r="22" spans="1:14" ht="43.5" customHeight="1">
      <c r="A22" s="67" t="s">
        <v>147</v>
      </c>
      <c r="B22" s="366"/>
      <c r="C22" s="366"/>
      <c r="D22" s="366"/>
      <c r="E22" s="366"/>
      <c r="F22" s="366"/>
      <c r="G22" s="366"/>
      <c r="H22" s="366"/>
      <c r="I22" s="66"/>
      <c r="L22" s="50"/>
    </row>
    <row r="23" spans="1:14" ht="43.5" customHeight="1">
      <c r="A23" s="67" t="s">
        <v>148</v>
      </c>
      <c r="B23" s="366"/>
      <c r="C23" s="366"/>
      <c r="D23" s="366"/>
      <c r="E23" s="366"/>
      <c r="F23" s="366"/>
      <c r="G23" s="366"/>
      <c r="H23" s="366"/>
      <c r="I23" s="66"/>
      <c r="K23" s="63"/>
    </row>
    <row r="24" spans="1:14" ht="21" customHeight="1">
      <c r="B24" s="39"/>
      <c r="K24" s="38"/>
      <c r="N24" s="38"/>
    </row>
    <row r="25" spans="1:14" ht="21" customHeight="1">
      <c r="A25" s="65" t="s">
        <v>413</v>
      </c>
      <c r="B25" s="65"/>
      <c r="C25" s="65" t="s">
        <v>411</v>
      </c>
      <c r="D25" s="65"/>
      <c r="E25" s="65"/>
      <c r="F25" s="65"/>
      <c r="G25" s="65"/>
      <c r="I25" s="66"/>
      <c r="K25" s="38"/>
    </row>
    <row r="26" spans="1:14" ht="43.5" customHeight="1">
      <c r="A26" s="67" t="s">
        <v>146</v>
      </c>
      <c r="B26" s="366"/>
      <c r="C26" s="366"/>
      <c r="D26" s="366"/>
      <c r="E26" s="366"/>
      <c r="F26" s="366"/>
      <c r="G26" s="366"/>
      <c r="H26" s="366"/>
      <c r="I26" s="66"/>
      <c r="K26" s="38"/>
      <c r="L26" s="44"/>
    </row>
    <row r="27" spans="1:14" ht="43.5" customHeight="1">
      <c r="A27" s="67" t="s">
        <v>147</v>
      </c>
      <c r="B27" s="366"/>
      <c r="C27" s="366"/>
      <c r="D27" s="366"/>
      <c r="E27" s="366"/>
      <c r="F27" s="366"/>
      <c r="G27" s="366"/>
      <c r="H27" s="366"/>
      <c r="I27" s="66"/>
      <c r="L27" s="50"/>
    </row>
    <row r="28" spans="1:14" ht="21" customHeight="1">
      <c r="B28" s="65"/>
      <c r="C28" s="65"/>
      <c r="D28" s="65"/>
      <c r="E28" s="65"/>
      <c r="F28" s="65"/>
      <c r="G28" s="65"/>
      <c r="I28" s="66"/>
      <c r="K28" s="63"/>
      <c r="L28" s="44"/>
    </row>
    <row r="29" spans="1:14" ht="21" customHeight="1">
      <c r="B29" s="39"/>
      <c r="K29" s="38"/>
      <c r="N29" s="38"/>
    </row>
    <row r="30" spans="1:14" ht="21" customHeight="1">
      <c r="B30" s="39"/>
      <c r="K30" s="38"/>
      <c r="N30" s="38"/>
    </row>
    <row r="31" spans="1:14" ht="21" customHeight="1">
      <c r="B31" s="39"/>
      <c r="K31" s="38"/>
      <c r="N31" s="38"/>
    </row>
    <row r="32" spans="1:14" ht="21" customHeight="1">
      <c r="B32" s="39"/>
      <c r="K32" s="38"/>
      <c r="N32" s="38"/>
    </row>
    <row r="33" spans="2:14" ht="21" customHeight="1">
      <c r="B33" s="39"/>
      <c r="K33" s="38"/>
      <c r="N33" s="38"/>
    </row>
    <row r="34" spans="2:14" ht="21" customHeight="1">
      <c r="B34" s="39"/>
      <c r="K34" s="38"/>
      <c r="N34" s="38"/>
    </row>
    <row r="35" spans="2:14" ht="21" customHeight="1">
      <c r="B35" s="39"/>
      <c r="K35" s="38"/>
      <c r="N35" s="38"/>
    </row>
    <row r="36" spans="2:14" ht="21" customHeight="1">
      <c r="B36" s="39"/>
      <c r="K36" s="38"/>
      <c r="N36" s="38"/>
    </row>
    <row r="37" spans="2:14" ht="21" customHeight="1">
      <c r="B37" s="39"/>
      <c r="K37" s="38"/>
      <c r="N37" s="38"/>
    </row>
    <row r="38" spans="2:14" ht="21" customHeight="1">
      <c r="B38" s="39"/>
      <c r="K38" s="38"/>
      <c r="N38" s="38"/>
    </row>
    <row r="39" spans="2:14" ht="21" customHeight="1">
      <c r="B39" s="39"/>
      <c r="K39" s="38"/>
      <c r="N39" s="38"/>
    </row>
    <row r="40" spans="2:14" ht="21" customHeight="1">
      <c r="B40" s="39"/>
      <c r="K40" s="38"/>
      <c r="N40" s="38"/>
    </row>
    <row r="41" spans="2:14" ht="21" customHeight="1">
      <c r="B41" s="39"/>
      <c r="K41" s="38"/>
      <c r="N41" s="38"/>
    </row>
    <row r="42" spans="2:14" ht="21" customHeight="1">
      <c r="B42" s="39"/>
      <c r="K42" s="38"/>
      <c r="N42" s="38"/>
    </row>
    <row r="43" spans="2:14" ht="21" customHeight="1">
      <c r="B43" s="39"/>
      <c r="K43" s="38"/>
      <c r="N43" s="38"/>
    </row>
    <row r="44" spans="2:14" ht="21" customHeight="1">
      <c r="B44" s="39"/>
      <c r="K44" s="38"/>
      <c r="N44" s="38"/>
    </row>
    <row r="45" spans="2:14" ht="21" customHeight="1">
      <c r="B45" s="39"/>
      <c r="K45" s="38"/>
      <c r="N45" s="38"/>
    </row>
    <row r="46" spans="2:14" ht="21" customHeight="1">
      <c r="B46" s="39"/>
      <c r="K46" s="38"/>
      <c r="N46" s="38"/>
    </row>
    <row r="47" spans="2:14" ht="21" customHeight="1">
      <c r="B47" s="39"/>
      <c r="K47" s="38"/>
      <c r="N47" s="38"/>
    </row>
    <row r="48" spans="2:14" ht="21" customHeight="1">
      <c r="B48" s="39"/>
      <c r="K48" s="38"/>
      <c r="N48" s="38"/>
    </row>
    <row r="49" spans="1:14" ht="21" customHeight="1">
      <c r="B49" s="39"/>
      <c r="K49" s="38"/>
      <c r="N49" s="38"/>
    </row>
    <row r="50" spans="1:14" ht="21" customHeight="1">
      <c r="B50" s="39"/>
      <c r="K50" s="38"/>
      <c r="N50" s="38"/>
    </row>
    <row r="51" spans="1:14" ht="36.75" customHeight="1">
      <c r="B51" s="39"/>
      <c r="K51" s="38"/>
      <c r="N51" s="38"/>
    </row>
    <row r="52" spans="1:14" ht="19.5" customHeight="1">
      <c r="A52" s="44" t="s">
        <v>31</v>
      </c>
    </row>
    <row r="53" spans="1:14" ht="19.5" customHeight="1">
      <c r="A53" s="44"/>
    </row>
    <row r="54" spans="1:14" ht="19.5" customHeight="1">
      <c r="A54" s="44"/>
    </row>
    <row r="55" spans="1:14" ht="19.5" customHeight="1">
      <c r="A55" s="44"/>
    </row>
    <row r="56" spans="1:14" ht="19.5" customHeight="1">
      <c r="A56" s="44"/>
    </row>
    <row r="57" spans="1:14" ht="19.5" customHeight="1">
      <c r="A57" s="44"/>
    </row>
    <row r="58" spans="1:14" ht="19.5" customHeight="1">
      <c r="A58" s="44"/>
    </row>
    <row r="59" spans="1:14" ht="19.5" customHeight="1">
      <c r="A59" s="44"/>
    </row>
    <row r="60" spans="1:14" ht="19.5" customHeight="1">
      <c r="A60" s="44"/>
    </row>
    <row r="61" spans="1:14" ht="19.5" customHeight="1">
      <c r="A61" s="44"/>
    </row>
    <row r="62" spans="1:14" ht="19.5" customHeight="1">
      <c r="A62" s="44"/>
    </row>
    <row r="63" spans="1:14" ht="19.5" customHeight="1">
      <c r="A63" s="44"/>
    </row>
    <row r="64" spans="1:14" ht="19.5" customHeight="1">
      <c r="A64" s="44"/>
    </row>
    <row r="65" spans="1:1" ht="19.5" customHeight="1">
      <c r="A65" s="44"/>
    </row>
    <row r="66" spans="1:1" ht="19.5" customHeight="1">
      <c r="A66" s="44"/>
    </row>
    <row r="67" spans="1:1" ht="19.5" customHeight="1">
      <c r="A67" s="44"/>
    </row>
    <row r="68" spans="1:1" ht="19.5" customHeight="1">
      <c r="A68" s="44"/>
    </row>
    <row r="69" spans="1:1" ht="19.5" customHeight="1">
      <c r="A69" s="44"/>
    </row>
    <row r="70" spans="1:1" ht="19.5" customHeight="1">
      <c r="A70" s="44"/>
    </row>
    <row r="71" spans="1:1" ht="19.5" customHeight="1">
      <c r="A71" s="44"/>
    </row>
    <row r="72" spans="1:1" ht="19.5" customHeight="1">
      <c r="A72" s="44"/>
    </row>
    <row r="73" spans="1:1" ht="19.5" customHeight="1">
      <c r="A73" s="44"/>
    </row>
    <row r="74" spans="1:1" ht="19.5" customHeight="1">
      <c r="A74" s="44"/>
    </row>
    <row r="75" spans="1:1" ht="19.5" customHeight="1">
      <c r="A75" s="44"/>
    </row>
    <row r="76" spans="1:1" ht="19.5" customHeight="1">
      <c r="A76" s="44"/>
    </row>
    <row r="77" spans="1:1" ht="19.5" customHeight="1">
      <c r="A77" s="44"/>
    </row>
    <row r="78" spans="1:1" ht="19.5" customHeight="1">
      <c r="A78" s="44"/>
    </row>
    <row r="79" spans="1:1" ht="19.5" customHeight="1">
      <c r="A79" s="44"/>
    </row>
    <row r="80" spans="1:1" ht="19.5" customHeight="1">
      <c r="A80" s="44"/>
    </row>
    <row r="81" spans="1:1" ht="19.5" customHeight="1">
      <c r="A81" s="44"/>
    </row>
    <row r="82" spans="1:1" ht="19.5" customHeight="1">
      <c r="A82" s="44"/>
    </row>
    <row r="83" spans="1:1" ht="19.5" customHeight="1">
      <c r="A83" s="44"/>
    </row>
  </sheetData>
  <protectedRanges>
    <protectedRange sqref="L5" name="範囲2"/>
    <protectedRange sqref="J15:J17 J25:J27 J20:J22 K9:L9 J10:L12 K25:L28 K13 K14:L23 J8:L8" name="範囲1"/>
  </protectedRanges>
  <mergeCells count="13">
    <mergeCell ref="B6:L6"/>
    <mergeCell ref="B7:L7"/>
    <mergeCell ref="A8:C8"/>
    <mergeCell ref="B26:H26"/>
    <mergeCell ref="D8:L8"/>
    <mergeCell ref="B27:H27"/>
    <mergeCell ref="B11:H11"/>
    <mergeCell ref="B16:H16"/>
    <mergeCell ref="B17:H17"/>
    <mergeCell ref="B18:H18"/>
    <mergeCell ref="B21:H21"/>
    <mergeCell ref="B22:H22"/>
    <mergeCell ref="B23:H23"/>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1F5AE8-6C89-4053-95E4-86608E4B23CE}">
          <x14:formula1>
            <xm:f>集計・検算!$B$13:$B$15</xm:f>
          </x14:formula1>
          <xm:sqref>B6:L6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S42"/>
  <sheetViews>
    <sheetView zoomScaleNormal="100" zoomScaleSheetLayoutView="100" workbookViewId="0">
      <pane ySplit="14" topLeftCell="A15" activePane="bottomLeft" state="frozen"/>
      <selection pane="bottomLeft" activeCell="I25" sqref="I25"/>
    </sheetView>
  </sheetViews>
  <sheetFormatPr defaultColWidth="9" defaultRowHeight="12"/>
  <cols>
    <col min="1" max="1" width="8.625" style="284" customWidth="1"/>
    <col min="2" max="2" width="3.875" style="284" customWidth="1"/>
    <col min="3" max="3" width="23.875" style="284" customWidth="1"/>
    <col min="4" max="10" width="10.625" style="284" customWidth="1"/>
    <col min="11" max="11" width="9.5" style="284" customWidth="1"/>
    <col min="12" max="12" width="6.875" style="284" customWidth="1"/>
    <col min="13" max="13" width="10.625" style="284" customWidth="1"/>
    <col min="14" max="14" width="11.375" style="284" customWidth="1"/>
    <col min="15" max="15" width="9" style="3"/>
    <col min="16" max="17" width="4.625" style="3" customWidth="1"/>
    <col min="18" max="18" width="28.25" style="3" customWidth="1"/>
    <col min="19" max="16384" width="9" style="3"/>
  </cols>
  <sheetData>
    <row r="1" spans="1:19" ht="14.25" customHeight="1">
      <c r="P1" s="373" t="s">
        <v>398</v>
      </c>
      <c r="Q1" s="373"/>
      <c r="R1" s="373"/>
    </row>
    <row r="2" spans="1:19" ht="14.25" customHeight="1">
      <c r="P2" s="374" t="s">
        <v>390</v>
      </c>
      <c r="Q2" s="237">
        <v>11</v>
      </c>
      <c r="R2" s="237" t="s">
        <v>397</v>
      </c>
    </row>
    <row r="3" spans="1:19" ht="14.25" customHeight="1">
      <c r="P3" s="375"/>
      <c r="Q3" s="238">
        <v>12</v>
      </c>
      <c r="R3" s="238" t="s">
        <v>391</v>
      </c>
    </row>
    <row r="4" spans="1:19" ht="14.25" customHeight="1">
      <c r="P4" s="376"/>
      <c r="Q4" s="239">
        <v>13</v>
      </c>
      <c r="R4" s="239" t="s">
        <v>392</v>
      </c>
    </row>
    <row r="5" spans="1:19" s="7" customFormat="1" ht="14.25" customHeight="1">
      <c r="A5" s="285" t="s">
        <v>264</v>
      </c>
      <c r="B5" s="285"/>
      <c r="C5" s="285"/>
      <c r="D5" s="285"/>
      <c r="E5" s="285"/>
      <c r="F5" s="285"/>
      <c r="G5" s="285"/>
      <c r="H5" s="285"/>
      <c r="I5" s="285"/>
      <c r="J5" s="285"/>
      <c r="K5" s="285"/>
      <c r="L5" s="286"/>
      <c r="M5" s="287"/>
      <c r="N5" s="288"/>
      <c r="P5" s="525" t="s">
        <v>389</v>
      </c>
      <c r="Q5" s="237">
        <v>1</v>
      </c>
      <c r="R5" s="240" t="s">
        <v>4</v>
      </c>
      <c r="S5" s="222"/>
    </row>
    <row r="6" spans="1:19" ht="14.25" customHeight="1">
      <c r="A6" s="118" t="s">
        <v>265</v>
      </c>
      <c r="P6" s="526"/>
      <c r="Q6" s="238">
        <v>2</v>
      </c>
      <c r="R6" s="241" t="s">
        <v>292</v>
      </c>
      <c r="S6" s="222"/>
    </row>
    <row r="7" spans="1:19" ht="14.25" customHeight="1">
      <c r="A7" s="2"/>
      <c r="P7" s="526"/>
      <c r="Q7" s="238">
        <v>3</v>
      </c>
      <c r="R7" s="241" t="s">
        <v>293</v>
      </c>
      <c r="S7" s="222"/>
    </row>
    <row r="8" spans="1:19" ht="14.25" customHeight="1">
      <c r="A8" s="2"/>
      <c r="P8" s="526"/>
      <c r="Q8" s="238">
        <v>4</v>
      </c>
      <c r="R8" s="241" t="s">
        <v>382</v>
      </c>
      <c r="S8" s="222"/>
    </row>
    <row r="9" spans="1:19" ht="14.25" customHeight="1">
      <c r="A9" s="380" t="str">
        <f>基礎入力!K4&amp;"　里山林活性化による多面的機能発揮対策交付金（金銭出納簿）"</f>
        <v>令和７年度　里山林活性化による多面的機能発揮対策交付金（金銭出納簿）</v>
      </c>
      <c r="B9" s="380"/>
      <c r="C9" s="380"/>
      <c r="D9" s="380"/>
      <c r="E9" s="380"/>
      <c r="F9" s="380"/>
      <c r="G9" s="380"/>
      <c r="H9" s="380"/>
      <c r="I9" s="380"/>
      <c r="J9" s="380"/>
      <c r="K9" s="380"/>
      <c r="L9" s="380"/>
      <c r="M9" s="380"/>
      <c r="N9" s="380"/>
      <c r="P9" s="526"/>
      <c r="Q9" s="238">
        <v>5</v>
      </c>
      <c r="R9" s="241" t="s">
        <v>295</v>
      </c>
      <c r="S9" s="222"/>
    </row>
    <row r="10" spans="1:19" ht="14.25" customHeight="1">
      <c r="A10" s="4"/>
      <c r="P10" s="526"/>
      <c r="Q10" s="238">
        <v>6</v>
      </c>
      <c r="R10" s="241" t="s">
        <v>296</v>
      </c>
      <c r="S10" s="222"/>
    </row>
    <row r="11" spans="1:19" ht="14.25" customHeight="1">
      <c r="A11" s="2"/>
      <c r="P11" s="526"/>
      <c r="Q11" s="238">
        <v>7</v>
      </c>
      <c r="R11" s="242" t="s">
        <v>297</v>
      </c>
      <c r="S11" s="243"/>
    </row>
    <row r="12" spans="1:19" ht="14.25" customHeight="1">
      <c r="A12" s="378" t="s">
        <v>5</v>
      </c>
      <c r="B12" s="381" t="s">
        <v>271</v>
      </c>
      <c r="C12" s="378" t="s">
        <v>6</v>
      </c>
      <c r="D12" s="378" t="s">
        <v>269</v>
      </c>
      <c r="E12" s="378" t="s">
        <v>270</v>
      </c>
      <c r="F12" s="383" t="s">
        <v>7</v>
      </c>
      <c r="G12" s="384"/>
      <c r="H12" s="384"/>
      <c r="I12" s="384"/>
      <c r="J12" s="385"/>
      <c r="K12" s="378" t="s">
        <v>8</v>
      </c>
      <c r="L12" s="378" t="s">
        <v>267</v>
      </c>
      <c r="M12" s="378" t="s">
        <v>9</v>
      </c>
      <c r="N12" s="378" t="s">
        <v>268</v>
      </c>
      <c r="P12" s="526"/>
      <c r="Q12" s="238">
        <v>8</v>
      </c>
      <c r="R12" s="242" t="s">
        <v>383</v>
      </c>
      <c r="S12" s="243"/>
    </row>
    <row r="13" spans="1:19" ht="14.25" customHeight="1">
      <c r="A13" s="523"/>
      <c r="B13" s="524"/>
      <c r="C13" s="523"/>
      <c r="D13" s="523"/>
      <c r="E13" s="523"/>
      <c r="F13" s="378" t="s">
        <v>10</v>
      </c>
      <c r="G13" s="378" t="s">
        <v>11</v>
      </c>
      <c r="H13" s="378" t="s">
        <v>12</v>
      </c>
      <c r="I13" s="378" t="s">
        <v>378</v>
      </c>
      <c r="J13" s="378" t="s">
        <v>266</v>
      </c>
      <c r="K13" s="523"/>
      <c r="L13" s="523"/>
      <c r="M13" s="523"/>
      <c r="N13" s="523"/>
      <c r="P13" s="527"/>
      <c r="Q13" s="239">
        <v>9</v>
      </c>
      <c r="R13" s="244" t="s">
        <v>384</v>
      </c>
      <c r="S13" s="243"/>
    </row>
    <row r="14" spans="1:19" ht="14.25" customHeight="1">
      <c r="A14" s="379"/>
      <c r="B14" s="382"/>
      <c r="C14" s="379"/>
      <c r="D14" s="379"/>
      <c r="E14" s="379"/>
      <c r="F14" s="379"/>
      <c r="G14" s="379"/>
      <c r="H14" s="379"/>
      <c r="I14" s="379"/>
      <c r="J14" s="379"/>
      <c r="K14" s="379"/>
      <c r="L14" s="379"/>
      <c r="M14" s="379"/>
      <c r="N14" s="379"/>
      <c r="S14" s="243"/>
    </row>
    <row r="15" spans="1:19" ht="20.100000000000001" customHeight="1">
      <c r="A15" s="291"/>
      <c r="B15" s="290"/>
      <c r="C15" s="289"/>
      <c r="D15" s="292"/>
      <c r="E15" s="292"/>
      <c r="F15" s="292"/>
      <c r="G15" s="292"/>
      <c r="H15" s="292"/>
      <c r="I15" s="292"/>
      <c r="J15" s="292"/>
      <c r="K15" s="292"/>
      <c r="L15" s="289"/>
      <c r="M15" s="290"/>
      <c r="N15" s="289"/>
    </row>
    <row r="16" spans="1:19" ht="20.100000000000001" customHeight="1">
      <c r="A16" s="291"/>
      <c r="B16" s="290"/>
      <c r="C16" s="289"/>
      <c r="D16" s="292"/>
      <c r="E16" s="292"/>
      <c r="F16" s="292"/>
      <c r="G16" s="292"/>
      <c r="H16" s="292"/>
      <c r="I16" s="292"/>
      <c r="J16" s="292"/>
      <c r="K16" s="292"/>
      <c r="L16" s="289"/>
      <c r="M16" s="290"/>
      <c r="N16" s="289"/>
    </row>
    <row r="17" spans="1:14" ht="20.100000000000001" customHeight="1">
      <c r="A17" s="291"/>
      <c r="B17" s="290"/>
      <c r="C17" s="289"/>
      <c r="D17" s="292"/>
      <c r="E17" s="292"/>
      <c r="F17" s="292"/>
      <c r="G17" s="292"/>
      <c r="H17" s="292"/>
      <c r="I17" s="292"/>
      <c r="J17" s="292"/>
      <c r="K17" s="292"/>
      <c r="L17" s="289"/>
      <c r="M17" s="290"/>
      <c r="N17" s="289"/>
    </row>
    <row r="18" spans="1:14" ht="20.100000000000001" customHeight="1">
      <c r="A18" s="291"/>
      <c r="B18" s="290"/>
      <c r="C18" s="289"/>
      <c r="D18" s="292"/>
      <c r="E18" s="292"/>
      <c r="F18" s="292"/>
      <c r="G18" s="292"/>
      <c r="H18" s="292"/>
      <c r="I18" s="292"/>
      <c r="J18" s="292"/>
      <c r="K18" s="292"/>
      <c r="L18" s="289"/>
      <c r="M18" s="290"/>
      <c r="N18" s="289"/>
    </row>
    <row r="19" spans="1:14" ht="20.100000000000001" customHeight="1">
      <c r="A19" s="291"/>
      <c r="B19" s="290"/>
      <c r="C19" s="289"/>
      <c r="D19" s="292"/>
      <c r="E19" s="292"/>
      <c r="F19" s="292"/>
      <c r="G19" s="292"/>
      <c r="H19" s="292"/>
      <c r="I19" s="292"/>
      <c r="J19" s="292"/>
      <c r="K19" s="292"/>
      <c r="L19" s="289"/>
      <c r="M19" s="290"/>
      <c r="N19" s="289"/>
    </row>
    <row r="20" spans="1:14" ht="20.100000000000001" customHeight="1">
      <c r="A20" s="291"/>
      <c r="B20" s="290"/>
      <c r="C20" s="289"/>
      <c r="D20" s="292"/>
      <c r="E20" s="292"/>
      <c r="F20" s="292"/>
      <c r="G20" s="292"/>
      <c r="H20" s="292"/>
      <c r="I20" s="292"/>
      <c r="J20" s="292"/>
      <c r="K20" s="292"/>
      <c r="L20" s="289"/>
      <c r="M20" s="290"/>
      <c r="N20" s="289"/>
    </row>
    <row r="21" spans="1:14" ht="20.100000000000001" customHeight="1">
      <c r="A21" s="291"/>
      <c r="B21" s="290"/>
      <c r="C21" s="289"/>
      <c r="D21" s="292"/>
      <c r="E21" s="292"/>
      <c r="F21" s="292"/>
      <c r="G21" s="292"/>
      <c r="H21" s="292"/>
      <c r="I21" s="292"/>
      <c r="J21" s="292"/>
      <c r="K21" s="292"/>
      <c r="L21" s="289"/>
      <c r="M21" s="290"/>
      <c r="N21" s="289"/>
    </row>
    <row r="22" spans="1:14" ht="20.100000000000001" customHeight="1">
      <c r="A22" s="291"/>
      <c r="B22" s="290"/>
      <c r="C22" s="289"/>
      <c r="D22" s="292"/>
      <c r="E22" s="292"/>
      <c r="F22" s="292"/>
      <c r="G22" s="292"/>
      <c r="H22" s="292"/>
      <c r="I22" s="292"/>
      <c r="J22" s="292"/>
      <c r="K22" s="292"/>
      <c r="L22" s="289"/>
      <c r="M22" s="290"/>
      <c r="N22" s="289"/>
    </row>
    <row r="23" spans="1:14" ht="20.100000000000001" customHeight="1">
      <c r="A23" s="291"/>
      <c r="B23" s="290"/>
      <c r="C23" s="289"/>
      <c r="D23" s="292"/>
      <c r="E23" s="292"/>
      <c r="F23" s="292"/>
      <c r="G23" s="292"/>
      <c r="H23" s="292"/>
      <c r="I23" s="292"/>
      <c r="J23" s="292"/>
      <c r="K23" s="292"/>
      <c r="L23" s="289"/>
      <c r="M23" s="290"/>
      <c r="N23" s="289"/>
    </row>
    <row r="24" spans="1:14" ht="20.100000000000001" customHeight="1">
      <c r="A24" s="291"/>
      <c r="B24" s="290"/>
      <c r="C24" s="289"/>
      <c r="D24" s="292"/>
      <c r="E24" s="292"/>
      <c r="F24" s="292"/>
      <c r="G24" s="292"/>
      <c r="H24" s="292"/>
      <c r="I24" s="292"/>
      <c r="J24" s="292"/>
      <c r="K24" s="292"/>
      <c r="L24" s="289"/>
      <c r="M24" s="290"/>
      <c r="N24" s="289"/>
    </row>
    <row r="25" spans="1:14" ht="20.100000000000001" customHeight="1">
      <c r="A25" s="291"/>
      <c r="B25" s="290"/>
      <c r="C25" s="289"/>
      <c r="D25" s="292"/>
      <c r="E25" s="292"/>
      <c r="F25" s="292"/>
      <c r="G25" s="292"/>
      <c r="H25" s="292"/>
      <c r="I25" s="292"/>
      <c r="J25" s="292"/>
      <c r="K25" s="292"/>
      <c r="L25" s="289"/>
      <c r="M25" s="290"/>
      <c r="N25" s="289"/>
    </row>
    <row r="26" spans="1:14" ht="20.100000000000001" customHeight="1">
      <c r="A26" s="291"/>
      <c r="B26" s="290"/>
      <c r="C26" s="289"/>
      <c r="D26" s="292"/>
      <c r="E26" s="292"/>
      <c r="F26" s="292"/>
      <c r="G26" s="292"/>
      <c r="H26" s="292"/>
      <c r="I26" s="292"/>
      <c r="J26" s="292"/>
      <c r="K26" s="292"/>
      <c r="L26" s="289"/>
      <c r="M26" s="290"/>
      <c r="N26" s="289"/>
    </row>
    <row r="27" spans="1:14" ht="20.100000000000001" customHeight="1">
      <c r="A27" s="291"/>
      <c r="B27" s="290"/>
      <c r="C27" s="289"/>
      <c r="D27" s="292"/>
      <c r="E27" s="292"/>
      <c r="F27" s="292"/>
      <c r="G27" s="292"/>
      <c r="H27" s="292"/>
      <c r="I27" s="292"/>
      <c r="J27" s="292"/>
      <c r="K27" s="292"/>
      <c r="L27" s="289"/>
      <c r="M27" s="290"/>
      <c r="N27" s="289"/>
    </row>
    <row r="28" spans="1:14" ht="20.100000000000001" customHeight="1">
      <c r="A28" s="291"/>
      <c r="B28" s="290"/>
      <c r="C28" s="289"/>
      <c r="D28" s="292"/>
      <c r="E28" s="292"/>
      <c r="F28" s="292"/>
      <c r="G28" s="292"/>
      <c r="H28" s="292"/>
      <c r="I28" s="292"/>
      <c r="J28" s="292"/>
      <c r="K28" s="292"/>
      <c r="L28" s="289"/>
      <c r="M28" s="290"/>
      <c r="N28" s="289"/>
    </row>
    <row r="29" spans="1:14" ht="20.100000000000001" customHeight="1">
      <c r="A29" s="291"/>
      <c r="B29" s="290"/>
      <c r="C29" s="289"/>
      <c r="D29" s="292"/>
      <c r="E29" s="292"/>
      <c r="F29" s="292"/>
      <c r="G29" s="292"/>
      <c r="H29" s="292"/>
      <c r="I29" s="292"/>
      <c r="J29" s="292"/>
      <c r="K29" s="292"/>
      <c r="L29" s="289"/>
      <c r="M29" s="290"/>
      <c r="N29" s="289"/>
    </row>
    <row r="30" spans="1:14" ht="20.100000000000001" customHeight="1">
      <c r="A30" s="291"/>
      <c r="B30" s="290"/>
      <c r="C30" s="289"/>
      <c r="D30" s="292"/>
      <c r="E30" s="292"/>
      <c r="F30" s="292"/>
      <c r="G30" s="292"/>
      <c r="H30" s="292"/>
      <c r="I30" s="292"/>
      <c r="J30" s="292"/>
      <c r="K30" s="292"/>
      <c r="L30" s="289"/>
      <c r="M30" s="290"/>
      <c r="N30" s="289"/>
    </row>
    <row r="31" spans="1:14" ht="20.100000000000001" customHeight="1">
      <c r="A31" s="291"/>
      <c r="B31" s="290"/>
      <c r="C31" s="289"/>
      <c r="D31" s="292"/>
      <c r="E31" s="292"/>
      <c r="F31" s="292"/>
      <c r="G31" s="292"/>
      <c r="H31" s="292"/>
      <c r="I31" s="292"/>
      <c r="J31" s="292"/>
      <c r="K31" s="292"/>
      <c r="L31" s="289"/>
      <c r="M31" s="290"/>
      <c r="N31" s="289"/>
    </row>
    <row r="32" spans="1:14" ht="20.100000000000001" customHeight="1">
      <c r="A32" s="291"/>
      <c r="B32" s="290"/>
      <c r="C32" s="289"/>
      <c r="D32" s="292"/>
      <c r="E32" s="292"/>
      <c r="F32" s="292"/>
      <c r="G32" s="292"/>
      <c r="H32" s="292"/>
      <c r="I32" s="292"/>
      <c r="J32" s="292"/>
      <c r="K32" s="292"/>
      <c r="L32" s="289"/>
      <c r="M32" s="290"/>
      <c r="N32" s="289"/>
    </row>
    <row r="33" spans="1:19" ht="20.100000000000001" customHeight="1">
      <c r="A33" s="291"/>
      <c r="B33" s="290"/>
      <c r="C33" s="289"/>
      <c r="D33" s="292"/>
      <c r="E33" s="292"/>
      <c r="F33" s="292"/>
      <c r="G33" s="292"/>
      <c r="H33" s="292"/>
      <c r="I33" s="292"/>
      <c r="J33" s="292"/>
      <c r="K33" s="292"/>
      <c r="L33" s="289"/>
      <c r="M33" s="290"/>
      <c r="N33" s="289"/>
    </row>
    <row r="34" spans="1:19" ht="20.100000000000001" customHeight="1">
      <c r="A34" s="291"/>
      <c r="B34" s="290"/>
      <c r="C34" s="289"/>
      <c r="D34" s="292"/>
      <c r="E34" s="292"/>
      <c r="F34" s="292"/>
      <c r="G34" s="292"/>
      <c r="H34" s="292"/>
      <c r="I34" s="292"/>
      <c r="J34" s="292"/>
      <c r="K34" s="292"/>
      <c r="L34" s="289"/>
      <c r="M34" s="290"/>
      <c r="N34" s="289"/>
    </row>
    <row r="35" spans="1:19" ht="20.100000000000001" customHeight="1">
      <c r="A35" s="291"/>
      <c r="B35" s="290"/>
      <c r="C35" s="289"/>
      <c r="D35" s="292"/>
      <c r="E35" s="292"/>
      <c r="F35" s="292"/>
      <c r="G35" s="292"/>
      <c r="H35" s="292"/>
      <c r="I35" s="292"/>
      <c r="J35" s="292"/>
      <c r="K35" s="292"/>
      <c r="L35" s="289"/>
      <c r="M35" s="290"/>
      <c r="N35" s="289"/>
    </row>
    <row r="36" spans="1:19" ht="20.100000000000001" customHeight="1">
      <c r="A36" s="291"/>
      <c r="B36" s="290"/>
      <c r="C36" s="289"/>
      <c r="D36" s="292"/>
      <c r="E36" s="292"/>
      <c r="F36" s="292"/>
      <c r="G36" s="292"/>
      <c r="H36" s="292"/>
      <c r="I36" s="292"/>
      <c r="J36" s="292"/>
      <c r="K36" s="292"/>
      <c r="L36" s="289"/>
      <c r="M36" s="290"/>
      <c r="N36" s="289"/>
    </row>
    <row r="37" spans="1:19" ht="20.100000000000001" customHeight="1">
      <c r="A37" s="291"/>
      <c r="B37" s="290"/>
      <c r="C37" s="289"/>
      <c r="D37" s="292"/>
      <c r="E37" s="292"/>
      <c r="F37" s="292"/>
      <c r="G37" s="292"/>
      <c r="H37" s="292"/>
      <c r="I37" s="292"/>
      <c r="J37" s="292"/>
      <c r="K37" s="292"/>
      <c r="L37" s="289"/>
      <c r="M37" s="290"/>
      <c r="N37" s="289"/>
    </row>
    <row r="38" spans="1:19" ht="20.100000000000001" customHeight="1">
      <c r="A38" s="291"/>
      <c r="B38" s="290"/>
      <c r="C38" s="289"/>
      <c r="D38" s="292"/>
      <c r="E38" s="292"/>
      <c r="F38" s="292"/>
      <c r="G38" s="292"/>
      <c r="H38" s="292"/>
      <c r="I38" s="292"/>
      <c r="J38" s="292"/>
      <c r="K38" s="292"/>
      <c r="L38" s="289"/>
      <c r="M38" s="290"/>
      <c r="N38" s="289"/>
    </row>
    <row r="39" spans="1:19" ht="20.100000000000001" customHeight="1">
      <c r="A39" s="291"/>
      <c r="B39" s="290"/>
      <c r="C39" s="289"/>
      <c r="D39" s="292"/>
      <c r="E39" s="292"/>
      <c r="F39" s="292"/>
      <c r="G39" s="292"/>
      <c r="H39" s="292"/>
      <c r="I39" s="292"/>
      <c r="J39" s="292"/>
      <c r="K39" s="292"/>
      <c r="L39" s="289"/>
      <c r="M39" s="290"/>
      <c r="N39" s="289"/>
    </row>
    <row r="40" spans="1:19" ht="20.100000000000001" customHeight="1">
      <c r="A40" s="291"/>
      <c r="B40" s="290"/>
      <c r="C40" s="289"/>
      <c r="D40" s="292"/>
      <c r="E40" s="292"/>
      <c r="F40" s="292"/>
      <c r="G40" s="292"/>
      <c r="H40" s="292"/>
      <c r="I40" s="292"/>
      <c r="J40" s="292"/>
      <c r="K40" s="292"/>
      <c r="L40" s="289"/>
      <c r="M40" s="290"/>
      <c r="N40" s="289"/>
      <c r="Q40" s="38"/>
      <c r="R40" s="38"/>
    </row>
    <row r="41" spans="1:19" ht="23.1" customHeight="1">
      <c r="A41" s="291"/>
      <c r="B41" s="290"/>
      <c r="C41" s="289"/>
      <c r="D41" s="292"/>
      <c r="E41" s="292"/>
      <c r="F41" s="292"/>
      <c r="G41" s="292"/>
      <c r="H41" s="292"/>
      <c r="I41" s="292"/>
      <c r="J41" s="292"/>
      <c r="K41" s="292"/>
      <c r="L41" s="289"/>
      <c r="M41" s="290"/>
      <c r="N41" s="289"/>
      <c r="P41" s="39"/>
      <c r="S41" s="38"/>
    </row>
    <row r="42" spans="1:19" s="38" customFormat="1" ht="27" customHeight="1">
      <c r="A42" s="377" t="s">
        <v>385</v>
      </c>
      <c r="B42" s="377"/>
      <c r="C42" s="377"/>
      <c r="D42" s="377"/>
      <c r="E42" s="377"/>
      <c r="F42" s="377"/>
      <c r="G42" s="377"/>
      <c r="H42" s="377"/>
      <c r="I42" s="377"/>
      <c r="J42" s="377"/>
      <c r="K42" s="377"/>
      <c r="L42" s="377"/>
      <c r="M42" s="377"/>
      <c r="N42" s="377"/>
      <c r="O42" s="39"/>
      <c r="P42" s="3"/>
      <c r="Q42" s="3"/>
      <c r="R42" s="3"/>
      <c r="S42" s="3"/>
    </row>
  </sheetData>
  <mergeCells count="20">
    <mergeCell ref="G13:G14"/>
    <mergeCell ref="H13:H14"/>
    <mergeCell ref="I13:I14"/>
    <mergeCell ref="J13:J14"/>
    <mergeCell ref="P5:P13"/>
    <mergeCell ref="P1:R1"/>
    <mergeCell ref="P2:P4"/>
    <mergeCell ref="A42:N42"/>
    <mergeCell ref="N12:N14"/>
    <mergeCell ref="A9:N9"/>
    <mergeCell ref="A12:A14"/>
    <mergeCell ref="B12:B14"/>
    <mergeCell ref="C12:C14"/>
    <mergeCell ref="D12:D14"/>
    <mergeCell ref="E12:E14"/>
    <mergeCell ref="F12:J12"/>
    <mergeCell ref="K12:K14"/>
    <mergeCell ref="L12:L14"/>
    <mergeCell ref="M12:M14"/>
    <mergeCell ref="F13:F14"/>
  </mergeCells>
  <phoneticPr fontId="7"/>
  <dataValidations count="1">
    <dataValidation type="list" allowBlank="1" showInputMessage="1" showErrorMessage="1" sqref="B15:B41" xr:uid="{37C50E4D-A9CB-410C-AC36-3BBAF6093427}">
      <formula1>$Q$2:$Q$13</formula1>
    </dataValidation>
  </dataValidations>
  <pageMargins left="0.74803149606299213" right="0.74803149606299213" top="0.98425196850393704" bottom="0.98425196850393704" header="0.51181102362204722" footer="0.51181102362204722"/>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40E0-139E-4448-A9FF-C2C7E73DFC84}">
  <sheetPr codeName="Sheet5">
    <tabColor rgb="FFFFC000"/>
    <pageSetUpPr autoPageBreaks="0"/>
  </sheetPr>
  <dimension ref="A2:R66"/>
  <sheetViews>
    <sheetView showZeros="0" zoomScaleNormal="100" workbookViewId="0">
      <selection activeCell="D9" sqref="D9"/>
    </sheetView>
  </sheetViews>
  <sheetFormatPr defaultRowHeight="18.75"/>
  <cols>
    <col min="1" max="1" width="5.625" style="120" customWidth="1"/>
    <col min="2" max="2" width="19.625" style="120" customWidth="1"/>
    <col min="3" max="3" width="12.625" style="120" customWidth="1"/>
    <col min="4" max="13" width="10.625" style="120" customWidth="1"/>
    <col min="14" max="16" width="12.625" style="120" customWidth="1"/>
    <col min="17" max="17" width="9.125" style="120" bestFit="1" customWidth="1"/>
    <col min="18" max="18" width="10.5" style="120" bestFit="1" customWidth="1"/>
    <col min="19" max="19" width="9.25" style="120" bestFit="1" customWidth="1"/>
    <col min="20" max="20" width="18" style="120" customWidth="1"/>
    <col min="21" max="21" width="9.375" style="120" customWidth="1"/>
    <col min="22" max="16384" width="9" style="120"/>
  </cols>
  <sheetData>
    <row r="2" spans="1:18" ht="24">
      <c r="A2" s="433" t="s">
        <v>323</v>
      </c>
      <c r="B2" s="433"/>
      <c r="C2" s="433"/>
      <c r="D2" s="433"/>
    </row>
    <row r="3" spans="1:18">
      <c r="A3" s="186"/>
      <c r="B3" s="186"/>
      <c r="C3" s="186"/>
      <c r="D3" s="186"/>
      <c r="E3" s="186"/>
      <c r="G3" s="187"/>
      <c r="H3" s="187"/>
    </row>
    <row r="4" spans="1:18" ht="19.5">
      <c r="A4" s="434" t="s">
        <v>276</v>
      </c>
      <c r="B4" s="435"/>
      <c r="C4" s="436"/>
      <c r="D4" s="437" t="str">
        <f>基礎入力!C5</f>
        <v>○○の森保存会</v>
      </c>
      <c r="E4" s="438"/>
      <c r="F4" s="438"/>
      <c r="G4" s="438"/>
      <c r="H4" s="438"/>
      <c r="I4" s="438"/>
      <c r="J4" s="438"/>
      <c r="K4" s="188"/>
      <c r="L4" s="189"/>
      <c r="M4" s="189"/>
      <c r="N4" s="189"/>
      <c r="O4" s="189"/>
      <c r="P4" s="189"/>
    </row>
    <row r="5" spans="1:18">
      <c r="A5" s="190"/>
      <c r="B5" s="190"/>
      <c r="C5" s="190"/>
      <c r="D5" s="190"/>
      <c r="E5" s="190"/>
      <c r="F5" s="187"/>
      <c r="G5" s="187"/>
      <c r="H5" s="187"/>
      <c r="I5" s="191"/>
      <c r="J5" s="191"/>
      <c r="K5" s="190"/>
    </row>
    <row r="6" spans="1:18">
      <c r="A6" s="120" t="s">
        <v>324</v>
      </c>
      <c r="F6" s="187"/>
      <c r="G6" s="187"/>
      <c r="H6" s="187"/>
      <c r="I6" s="191"/>
      <c r="J6" s="191"/>
      <c r="K6" s="190"/>
    </row>
    <row r="7" spans="1:18" ht="13.5" customHeight="1">
      <c r="A7" s="406" t="s">
        <v>325</v>
      </c>
      <c r="B7" s="407"/>
      <c r="C7" s="408"/>
      <c r="D7" s="439" t="s">
        <v>326</v>
      </c>
      <c r="E7" s="441" t="s">
        <v>327</v>
      </c>
      <c r="F7" s="442"/>
      <c r="G7" s="442"/>
      <c r="H7" s="442"/>
      <c r="I7" s="443"/>
      <c r="J7" s="398" t="s">
        <v>328</v>
      </c>
      <c r="K7" s="398" t="s">
        <v>329</v>
      </c>
      <c r="L7" s="398" t="s">
        <v>330</v>
      </c>
      <c r="M7" s="283"/>
    </row>
    <row r="8" spans="1:18" ht="37.5">
      <c r="A8" s="409"/>
      <c r="B8" s="410"/>
      <c r="C8" s="411"/>
      <c r="D8" s="440"/>
      <c r="E8" s="192" t="s">
        <v>331</v>
      </c>
      <c r="F8" s="193" t="s">
        <v>332</v>
      </c>
      <c r="G8" s="192" t="s">
        <v>333</v>
      </c>
      <c r="H8" s="212" t="s">
        <v>388</v>
      </c>
      <c r="I8" s="194" t="s">
        <v>334</v>
      </c>
      <c r="J8" s="399"/>
      <c r="K8" s="399"/>
      <c r="L8" s="399"/>
      <c r="M8" s="279"/>
      <c r="N8" s="432" t="s">
        <v>335</v>
      </c>
      <c r="O8" s="432"/>
    </row>
    <row r="9" spans="1:18" ht="18.75" customHeight="1">
      <c r="A9" s="124">
        <v>11</v>
      </c>
      <c r="B9" s="390" t="s">
        <v>394</v>
      </c>
      <c r="C9" s="390"/>
      <c r="D9" s="195">
        <f>SUMIF('４金銭出納簿（活動組織）'!$B$15:$B$41,集計・検算!A9,'４金銭出納簿（活動組織）'!$D$15:$D$41)</f>
        <v>0</v>
      </c>
      <c r="E9" s="196" t="s">
        <v>336</v>
      </c>
      <c r="F9" s="196" t="s">
        <v>337</v>
      </c>
      <c r="G9" s="196" t="s">
        <v>336</v>
      </c>
      <c r="H9" s="196" t="s">
        <v>336</v>
      </c>
      <c r="I9" s="196" t="s">
        <v>336</v>
      </c>
      <c r="J9" s="196" t="s">
        <v>336</v>
      </c>
      <c r="K9" s="196" t="s">
        <v>336</v>
      </c>
      <c r="L9" s="196" t="s">
        <v>336</v>
      </c>
      <c r="M9" s="280"/>
      <c r="N9" s="521" t="s">
        <v>338</v>
      </c>
      <c r="O9" s="197">
        <f>SUM(E21:I21)</f>
        <v>0</v>
      </c>
    </row>
    <row r="10" spans="1:18" ht="18.75" customHeight="1">
      <c r="A10" s="124">
        <v>12</v>
      </c>
      <c r="B10" s="390" t="s">
        <v>393</v>
      </c>
      <c r="C10" s="391"/>
      <c r="D10" s="195">
        <f>SUMIF('４金銭出納簿（活動組織）'!$B$15:$B$41,集計・検算!A10,'４金銭出納簿（活動組織）'!$D$15:$D$41)</f>
        <v>0</v>
      </c>
      <c r="E10" s="196" t="s">
        <v>336</v>
      </c>
      <c r="F10" s="196" t="s">
        <v>337</v>
      </c>
      <c r="G10" s="196" t="s">
        <v>336</v>
      </c>
      <c r="H10" s="196" t="s">
        <v>336</v>
      </c>
      <c r="I10" s="196" t="s">
        <v>336</v>
      </c>
      <c r="J10" s="196" t="s">
        <v>336</v>
      </c>
      <c r="K10" s="196" t="s">
        <v>336</v>
      </c>
      <c r="L10" s="196" t="s">
        <v>336</v>
      </c>
      <c r="M10" s="280"/>
      <c r="N10" s="522" t="s">
        <v>339</v>
      </c>
      <c r="O10" s="199" t="str">
        <f>IF(D21=O9,"一致","不一致")</f>
        <v>一致</v>
      </c>
    </row>
    <row r="11" spans="1:18" ht="18.75" customHeight="1">
      <c r="A11" s="124">
        <v>13</v>
      </c>
      <c r="B11" s="390" t="s">
        <v>352</v>
      </c>
      <c r="C11" s="391"/>
      <c r="D11" s="195">
        <f>SUMIF('４金銭出納簿（活動組織）'!$B$15:$B$41,集計・検算!A11,'４金銭出納簿（活動組織）'!$D$15:$D$41)</f>
        <v>0</v>
      </c>
      <c r="E11" s="196" t="s">
        <v>337</v>
      </c>
      <c r="F11" s="196" t="s">
        <v>336</v>
      </c>
      <c r="G11" s="196" t="s">
        <v>336</v>
      </c>
      <c r="H11" s="196" t="s">
        <v>336</v>
      </c>
      <c r="I11" s="196" t="s">
        <v>336</v>
      </c>
      <c r="J11" s="196" t="s">
        <v>336</v>
      </c>
      <c r="K11" s="196" t="s">
        <v>336</v>
      </c>
      <c r="L11" s="196" t="s">
        <v>336</v>
      </c>
      <c r="M11" s="280"/>
    </row>
    <row r="12" spans="1:18" ht="18.75" customHeight="1">
      <c r="A12" s="124">
        <v>1</v>
      </c>
      <c r="B12" s="392" t="s">
        <v>4</v>
      </c>
      <c r="C12" s="391"/>
      <c r="D12" s="196" t="s">
        <v>336</v>
      </c>
      <c r="E12" s="195">
        <f>SUMIF('４金銭出納簿（活動組織）'!$B$15:$B$41,$A12,'４金銭出納簿（活動組織）'!F$15:F$41)</f>
        <v>0</v>
      </c>
      <c r="F12" s="195">
        <f>SUMIF('４金銭出納簿（活動組織）'!$B$15:$B$41,$A12,'４金銭出納簿（活動組織）'!G$15:G$41)</f>
        <v>0</v>
      </c>
      <c r="G12" s="195">
        <f>SUMIF('４金銭出納簿（活動組織）'!$B$15:$B$41,$A12,'４金銭出納簿（活動組織）'!H$15:H$41)</f>
        <v>0</v>
      </c>
      <c r="H12" s="196" t="s">
        <v>336</v>
      </c>
      <c r="I12" s="196" t="s">
        <v>336</v>
      </c>
      <c r="J12" s="196" t="s">
        <v>336</v>
      </c>
      <c r="K12" s="198">
        <f>IF(基礎入力!D9=0,0,基礎入力!E9/基礎入力!G9)</f>
        <v>0.76</v>
      </c>
      <c r="L12" s="198">
        <f>IF(基礎入力!E9=0,0,基礎入力!F9/基礎入力!G9)</f>
        <v>0.24</v>
      </c>
      <c r="M12" s="281"/>
      <c r="N12" s="430" t="s">
        <v>342</v>
      </c>
      <c r="O12" s="430"/>
    </row>
    <row r="13" spans="1:18" ht="18.75" customHeight="1">
      <c r="A13" s="124">
        <v>2</v>
      </c>
      <c r="B13" s="392" t="s">
        <v>292</v>
      </c>
      <c r="C13" s="391"/>
      <c r="D13" s="196" t="s">
        <v>336</v>
      </c>
      <c r="E13" s="195">
        <f>SUMIF('４金銭出納簿（活動組織）'!$B$15:$B$41,$A13,'４金銭出納簿（活動組織）'!F$15:F$41)</f>
        <v>0</v>
      </c>
      <c r="F13" s="195">
        <f>SUMIF('４金銭出納簿（活動組織）'!$B$15:$B$41,$A13,'４金銭出納簿（活動組織）'!G$15:G$41)</f>
        <v>0</v>
      </c>
      <c r="G13" s="195">
        <f>SUMIF('４金銭出納簿（活動組織）'!$B$15:$B$41,$A13,'４金銭出納簿（活動組織）'!H$15:H$41)</f>
        <v>0</v>
      </c>
      <c r="H13" s="195">
        <f>SUMIF('４金銭出納簿（活動組織）'!$B$15:$B$41,$A13,'４金銭出納簿（活動組織）'!I$15:I$41)</f>
        <v>0</v>
      </c>
      <c r="I13" s="196" t="s">
        <v>336</v>
      </c>
      <c r="J13" s="196" t="s">
        <v>336</v>
      </c>
      <c r="K13" s="198">
        <f>IF(基礎入力!D13=0,0,基礎入力!E13/基礎入力!G13)</f>
        <v>0.75</v>
      </c>
      <c r="L13" s="198">
        <f>IF(基礎入力!E13=0,0,基礎入力!F13/基礎入力!G13)</f>
        <v>0.25</v>
      </c>
      <c r="M13" s="281"/>
      <c r="N13" s="521" t="s">
        <v>344</v>
      </c>
      <c r="O13" s="197">
        <f>D9</f>
        <v>0</v>
      </c>
      <c r="R13" s="200"/>
    </row>
    <row r="14" spans="1:18" ht="18.75" customHeight="1">
      <c r="A14" s="124">
        <v>3</v>
      </c>
      <c r="B14" s="392" t="s">
        <v>293</v>
      </c>
      <c r="C14" s="391"/>
      <c r="D14" s="196" t="s">
        <v>336</v>
      </c>
      <c r="E14" s="195">
        <f>SUMIF('４金銭出納簿（活動組織）'!$B$15:$B$41,$A14,'４金銭出納簿（活動組織）'!F$15:F$41)</f>
        <v>0</v>
      </c>
      <c r="F14" s="195">
        <f>SUMIF('４金銭出納簿（活動組織）'!$B$15:$B$41,$A14,'４金銭出納簿（活動組織）'!G$15:G$41)</f>
        <v>0</v>
      </c>
      <c r="G14" s="195">
        <f>SUMIF('４金銭出納簿（活動組織）'!$B$15:$B$41,$A14,'４金銭出納簿（活動組織）'!H$15:H$41)</f>
        <v>0</v>
      </c>
      <c r="H14" s="195">
        <f>SUMIF('４金銭出納簿（活動組織）'!$B$15:$B$41,$A14,'４金銭出納簿（活動組織）'!I$15:I$41)</f>
        <v>0</v>
      </c>
      <c r="I14" s="196" t="s">
        <v>336</v>
      </c>
      <c r="J14" s="196" t="s">
        <v>336</v>
      </c>
      <c r="K14" s="198">
        <f>IF(基礎入力!D17=0,0,基礎入力!E17/基礎入力!G17)</f>
        <v>0</v>
      </c>
      <c r="L14" s="198">
        <f>IF(基礎入力!E17=0,0,基礎入力!F17/基礎入力!G17)</f>
        <v>0</v>
      </c>
      <c r="M14" s="281"/>
      <c r="N14" s="522" t="s">
        <v>339</v>
      </c>
      <c r="O14" s="201" t="str">
        <f>IF(D9=H38,"一致","不一致")</f>
        <v>一致</v>
      </c>
      <c r="R14" s="200"/>
    </row>
    <row r="15" spans="1:18" ht="18.75" customHeight="1">
      <c r="A15" s="124">
        <v>4</v>
      </c>
      <c r="B15" s="392" t="s">
        <v>382</v>
      </c>
      <c r="C15" s="391"/>
      <c r="D15" s="196" t="s">
        <v>336</v>
      </c>
      <c r="E15" s="195">
        <f>SUMIF('４金銭出納簿（活動組織）'!$B$15:$B$41,$A15,'４金銭出納簿（活動組織）'!F$15:F$41)</f>
        <v>0</v>
      </c>
      <c r="F15" s="195">
        <f>SUMIF('４金銭出納簿（活動組織）'!$B$15:$B$41,$A15,'４金銭出納簿（活動組織）'!G$15:G$41)</f>
        <v>0</v>
      </c>
      <c r="G15" s="195">
        <f>SUMIF('４金銭出納簿（活動組織）'!$B$15:$B$41,$A15,'４金銭出納簿（活動組織）'!H$15:H$41)</f>
        <v>0</v>
      </c>
      <c r="H15" s="195">
        <f>SUMIF('４金銭出納簿（活動組織）'!$B$15:$B$41,$A15,'４金銭出納簿（活動組織）'!I$15:I$41)</f>
        <v>0</v>
      </c>
      <c r="I15" s="196" t="s">
        <v>336</v>
      </c>
      <c r="J15" s="196" t="s">
        <v>336</v>
      </c>
      <c r="K15" s="198">
        <f>IF(基礎入力!D21=0,0,基礎入力!E21/基礎入力!G21)</f>
        <v>0.84513274336283184</v>
      </c>
      <c r="L15" s="198">
        <f>IF(基礎入力!E21=0,0,基礎入力!F21/基礎入力!G21)</f>
        <v>0.15486725663716813</v>
      </c>
      <c r="M15" s="281"/>
      <c r="N15" s="202"/>
      <c r="O15" s="203"/>
    </row>
    <row r="16" spans="1:18" ht="18.75" customHeight="1">
      <c r="A16" s="124">
        <v>5</v>
      </c>
      <c r="B16" s="392" t="s">
        <v>295</v>
      </c>
      <c r="C16" s="391"/>
      <c r="D16" s="196" t="s">
        <v>336</v>
      </c>
      <c r="E16" s="195">
        <f>SUMIF('４金銭出納簿（活動組織）'!$B$15:$B$41,$A16,'４金銭出納簿（活動組織）'!F$15:F$41)</f>
        <v>0</v>
      </c>
      <c r="F16" s="195">
        <f>SUMIF('４金銭出納簿（活動組織）'!$B$15:$B$41,$A16,'４金銭出納簿（活動組織）'!G$15:G$41)</f>
        <v>0</v>
      </c>
      <c r="G16" s="195">
        <f>SUMIF('４金銭出納簿（活動組織）'!$B$15:$B$41,$A16,'４金銭出納簿（活動組織）'!H$15:H$41)</f>
        <v>0</v>
      </c>
      <c r="H16" s="195">
        <f>SUMIF('４金銭出納簿（活動組織）'!$B$15:$B$41,$A16,'４金銭出納簿（活動組織）'!I$15:I$41)</f>
        <v>0</v>
      </c>
      <c r="I16" s="196" t="s">
        <v>336</v>
      </c>
      <c r="J16" s="196" t="s">
        <v>336</v>
      </c>
      <c r="K16" s="198">
        <f>IF(基礎入力!D23=0,0,基礎入力!E23/基礎入力!G23)</f>
        <v>0.4</v>
      </c>
      <c r="L16" s="198">
        <f>IF(基礎入力!E23=0,0,基礎入力!F23/基礎入力!G23)</f>
        <v>0.6</v>
      </c>
      <c r="M16" s="281"/>
      <c r="N16" s="431" t="s">
        <v>348</v>
      </c>
      <c r="O16" s="431"/>
    </row>
    <row r="17" spans="1:18" ht="18.75" customHeight="1">
      <c r="A17" s="124">
        <v>6</v>
      </c>
      <c r="B17" s="392" t="s">
        <v>296</v>
      </c>
      <c r="C17" s="391"/>
      <c r="D17" s="196" t="s">
        <v>336</v>
      </c>
      <c r="E17" s="195">
        <f>SUMIF('４金銭出納簿（活動組織）'!$B$15:$B$41,$A17,'４金銭出納簿（活動組織）'!F$15:F$41)</f>
        <v>0</v>
      </c>
      <c r="F17" s="195">
        <f>SUMIF('４金銭出納簿（活動組織）'!$B$15:$B$41,$A17,'４金銭出納簿（活動組織）'!G$15:G$41)</f>
        <v>0</v>
      </c>
      <c r="G17" s="195">
        <f>SUMIF('４金銭出納簿（活動組織）'!$B$15:$B$41,$A17,'４金銭出納簿（活動組織）'!H$15:H$41)</f>
        <v>0</v>
      </c>
      <c r="H17" s="195">
        <f>SUMIF('４金銭出納簿（活動組織）'!$B$15:$B$41,$A17,'４金銭出納簿（活動組織）'!I$15:I$41)</f>
        <v>0</v>
      </c>
      <c r="I17" s="196" t="s">
        <v>336</v>
      </c>
      <c r="J17" s="196" t="s">
        <v>336</v>
      </c>
      <c r="K17" s="198">
        <f>IF(基礎入力!D24=0,0,基礎入力!E24/基礎入力!G24)</f>
        <v>0.57471264367816088</v>
      </c>
      <c r="L17" s="198">
        <f>IF(基礎入力!E24=0,0,基礎入力!F24/基礎入力!G24)</f>
        <v>0.42528735632183906</v>
      </c>
      <c r="M17" s="281"/>
      <c r="N17" s="521" t="s">
        <v>350</v>
      </c>
      <c r="O17" s="197">
        <f>O9-O13</f>
        <v>0</v>
      </c>
    </row>
    <row r="18" spans="1:18" ht="18.75" customHeight="1">
      <c r="A18" s="124">
        <v>7</v>
      </c>
      <c r="B18" s="390" t="s">
        <v>297</v>
      </c>
      <c r="C18" s="391"/>
      <c r="D18" s="196" t="s">
        <v>336</v>
      </c>
      <c r="E18" s="196" t="s">
        <v>337</v>
      </c>
      <c r="F18" s="196" t="s">
        <v>336</v>
      </c>
      <c r="G18" s="196" t="s">
        <v>336</v>
      </c>
      <c r="H18" s="196" t="s">
        <v>336</v>
      </c>
      <c r="I18" s="195">
        <f>SUMIF('４金銭出納簿（活動組織）'!$B$15:$B$41,$A18,'４金銭出納簿（活動組織）'!J$15:J$41)</f>
        <v>0</v>
      </c>
      <c r="J18" s="195">
        <f>SUMIF('４金銭出納簿（活動組織）'!$B$15:$B$41,$A18,'４金銭出納簿（活動組織）'!K$15:K$41)</f>
        <v>0</v>
      </c>
      <c r="K18" s="205">
        <f>IF(I18=0,0,100%)</f>
        <v>0</v>
      </c>
      <c r="L18" s="196" t="s">
        <v>336</v>
      </c>
      <c r="M18" s="280"/>
      <c r="N18" s="522" t="s">
        <v>339</v>
      </c>
      <c r="O18" s="199" t="str">
        <f>IF(D11=O17,"一致","不一致")</f>
        <v>一致</v>
      </c>
    </row>
    <row r="19" spans="1:18" ht="18.75" customHeight="1">
      <c r="A19" s="124">
        <v>8</v>
      </c>
      <c r="B19" s="390" t="s">
        <v>383</v>
      </c>
      <c r="C19" s="391"/>
      <c r="D19" s="196" t="s">
        <v>336</v>
      </c>
      <c r="E19" s="196" t="s">
        <v>337</v>
      </c>
      <c r="F19" s="196" t="s">
        <v>336</v>
      </c>
      <c r="G19" s="196" t="s">
        <v>336</v>
      </c>
      <c r="H19" s="196" t="s">
        <v>336</v>
      </c>
      <c r="I19" s="195">
        <f>SUMIF('４金銭出納簿（活動組織）'!$B$15:$B$41,$A19,'４金銭出納簿（活動組織）'!J$15:J$41)</f>
        <v>0</v>
      </c>
      <c r="J19" s="195">
        <f>SUMIF('４金銭出納簿（活動組織）'!$B$15:$B$41,$A19,'４金銭出納簿（活動組織）'!K$15:K$41)</f>
        <v>0</v>
      </c>
      <c r="K19" s="205">
        <f>IF(I19=0,0,100%)</f>
        <v>0</v>
      </c>
      <c r="L19" s="196" t="s">
        <v>336</v>
      </c>
      <c r="M19" s="280"/>
    </row>
    <row r="20" spans="1:18" ht="18.75" customHeight="1">
      <c r="A20" s="124">
        <v>9</v>
      </c>
      <c r="B20" s="390" t="s">
        <v>384</v>
      </c>
      <c r="C20" s="391"/>
      <c r="D20" s="196" t="s">
        <v>336</v>
      </c>
      <c r="E20" s="196" t="s">
        <v>337</v>
      </c>
      <c r="F20" s="196" t="s">
        <v>336</v>
      </c>
      <c r="G20" s="196" t="s">
        <v>336</v>
      </c>
      <c r="H20" s="196" t="s">
        <v>336</v>
      </c>
      <c r="I20" s="195">
        <f>SUMIF('４金銭出納簿（活動組織）'!$B$15:$B$41,$A20,'４金銭出納簿（活動組織）'!J$15:J$41)</f>
        <v>0</v>
      </c>
      <c r="J20" s="195">
        <f>SUMIF('４金銭出納簿（活動組織）'!$B$15:$B$41,$A20,'４金銭出納簿（活動組織）'!K$15:K$41)</f>
        <v>0</v>
      </c>
      <c r="K20" s="206"/>
      <c r="L20" s="196"/>
      <c r="M20" s="280"/>
    </row>
    <row r="21" spans="1:18" ht="18.75" customHeight="1">
      <c r="A21" s="313" t="s">
        <v>396</v>
      </c>
      <c r="B21" s="313"/>
      <c r="C21" s="313"/>
      <c r="D21" s="207">
        <f>SUM(D9:D20)</f>
        <v>0</v>
      </c>
      <c r="E21" s="207">
        <f t="shared" ref="E21:J21" si="0">SUM(E9:E20)</f>
        <v>0</v>
      </c>
      <c r="F21" s="207">
        <f t="shared" si="0"/>
        <v>0</v>
      </c>
      <c r="G21" s="207">
        <f t="shared" si="0"/>
        <v>0</v>
      </c>
      <c r="H21" s="207">
        <f t="shared" si="0"/>
        <v>0</v>
      </c>
      <c r="I21" s="207">
        <f t="shared" si="0"/>
        <v>0</v>
      </c>
      <c r="J21" s="207">
        <f t="shared" si="0"/>
        <v>0</v>
      </c>
      <c r="K21" s="196" t="s">
        <v>336</v>
      </c>
      <c r="L21" s="208" t="s">
        <v>337</v>
      </c>
      <c r="M21" s="282"/>
    </row>
    <row r="22" spans="1:18" ht="18.75" customHeight="1">
      <c r="A22" s="313" t="s">
        <v>395</v>
      </c>
      <c r="B22" s="313"/>
      <c r="C22" s="313"/>
      <c r="D22" s="204">
        <f>SUM('４金銭出納簿（活動組織）'!D15:D41)</f>
        <v>0</v>
      </c>
      <c r="E22" s="204">
        <f>SUM('４金銭出納簿（活動組織）'!F15:F41)</f>
        <v>0</v>
      </c>
      <c r="F22" s="204">
        <f>SUM('４金銭出納簿（活動組織）'!G15:G41)</f>
        <v>0</v>
      </c>
      <c r="G22" s="204">
        <f>SUM('４金銭出納簿（活動組織）'!H15:H41)</f>
        <v>0</v>
      </c>
      <c r="H22" s="204">
        <f>SUM('４金銭出納簿（活動組織）'!I15:I41)</f>
        <v>0</v>
      </c>
      <c r="I22" s="204">
        <f>SUM('４金銭出納簿（活動組織）'!J15:J41)</f>
        <v>0</v>
      </c>
      <c r="J22" s="204">
        <f>SUM('４金銭出納簿（活動組織）'!K15:K41)</f>
        <v>0</v>
      </c>
      <c r="K22" s="196" t="s">
        <v>336</v>
      </c>
      <c r="L22" s="196" t="s">
        <v>336</v>
      </c>
      <c r="M22" s="280"/>
    </row>
    <row r="23" spans="1:18">
      <c r="A23" s="324"/>
      <c r="B23" s="413"/>
      <c r="C23" s="325"/>
      <c r="D23" s="208" t="str">
        <f t="shared" ref="D23:J23" si="1">IF(D21=D22,"一致","不一致")</f>
        <v>一致</v>
      </c>
      <c r="E23" s="208" t="str">
        <f t="shared" si="1"/>
        <v>一致</v>
      </c>
      <c r="F23" s="208" t="str">
        <f t="shared" si="1"/>
        <v>一致</v>
      </c>
      <c r="G23" s="208" t="str">
        <f t="shared" si="1"/>
        <v>一致</v>
      </c>
      <c r="H23" s="208"/>
      <c r="I23" s="208" t="str">
        <f t="shared" si="1"/>
        <v>一致</v>
      </c>
      <c r="J23" s="208" t="str">
        <f t="shared" si="1"/>
        <v>一致</v>
      </c>
      <c r="K23" s="209"/>
      <c r="N23" s="190"/>
      <c r="O23" s="190"/>
    </row>
    <row r="25" spans="1:18">
      <c r="A25" s="120" t="s">
        <v>353</v>
      </c>
      <c r="D25" s="210"/>
      <c r="E25" s="210"/>
      <c r="F25" s="210"/>
      <c r="G25" s="210"/>
      <c r="H25" s="210"/>
      <c r="I25" s="210"/>
      <c r="J25" s="210"/>
      <c r="K25" s="210"/>
      <c r="L25" s="187"/>
      <c r="M25" s="187"/>
      <c r="R25" s="200"/>
    </row>
    <row r="26" spans="1:18" ht="13.5" customHeight="1">
      <c r="A26" s="406" t="s">
        <v>279</v>
      </c>
      <c r="B26" s="407"/>
      <c r="C26" s="408"/>
      <c r="D26" s="424" t="s">
        <v>354</v>
      </c>
      <c r="E26" s="425"/>
      <c r="F26" s="426" t="s">
        <v>355</v>
      </c>
      <c r="G26" s="428" t="s">
        <v>356</v>
      </c>
      <c r="H26" s="398" t="s">
        <v>357</v>
      </c>
      <c r="I26" s="421" t="s">
        <v>358</v>
      </c>
      <c r="J26" s="422"/>
      <c r="K26" s="422"/>
      <c r="L26" s="423"/>
    </row>
    <row r="27" spans="1:18" ht="37.5">
      <c r="A27" s="409"/>
      <c r="B27" s="410"/>
      <c r="C27" s="411"/>
      <c r="D27" s="211" t="s">
        <v>283</v>
      </c>
      <c r="E27" s="212" t="s">
        <v>359</v>
      </c>
      <c r="F27" s="427"/>
      <c r="G27" s="429"/>
      <c r="H27" s="399"/>
      <c r="I27" s="194" t="s">
        <v>360</v>
      </c>
      <c r="J27" s="213" t="s">
        <v>361</v>
      </c>
      <c r="K27" s="194" t="s">
        <v>183</v>
      </c>
      <c r="L27" s="194" t="s">
        <v>362</v>
      </c>
    </row>
    <row r="28" spans="1:18" ht="18.75" customHeight="1">
      <c r="A28" s="400" t="s">
        <v>4</v>
      </c>
      <c r="B28" s="401"/>
      <c r="C28" s="402"/>
      <c r="D28" s="208" t="str">
        <f>IF(基礎入力!H9=0,基礎入力!D9,基礎入力!H9)</f>
        <v>あり</v>
      </c>
      <c r="E28" s="204">
        <f>基礎入力!K9</f>
        <v>50000</v>
      </c>
      <c r="F28" s="135">
        <f>SUM(E12:G12)</f>
        <v>0</v>
      </c>
      <c r="G28" s="135">
        <f t="shared" ref="G28:G36" si="2">E28-F28</f>
        <v>50000</v>
      </c>
      <c r="H28" s="135">
        <f t="shared" ref="H28:H34" si="3">IF(E28&lt;F28,E28,F28)</f>
        <v>0</v>
      </c>
      <c r="I28" s="204">
        <f>IF(基礎入力!E9=0,集計・検算!H28,ROUND(H28*K12,0))</f>
        <v>0</v>
      </c>
      <c r="J28" s="214">
        <f>IF(G28&lt;0,基礎入力!E9,ROUND(H28*L12,0))</f>
        <v>0</v>
      </c>
      <c r="K28" s="214">
        <f>SUM(I28:J28)</f>
        <v>0</v>
      </c>
      <c r="L28" s="125" t="str">
        <f>IF(H28=0,"",IF(K28=H28,"一致","不一致"))</f>
        <v/>
      </c>
    </row>
    <row r="29" spans="1:18" ht="18.75" customHeight="1">
      <c r="A29" s="400" t="s">
        <v>404</v>
      </c>
      <c r="B29" s="401"/>
      <c r="C29" s="402"/>
      <c r="D29" s="293">
        <f>IF(基礎入力!H13=0,基礎入力!D13,基礎入力!H13)</f>
        <v>1</v>
      </c>
      <c r="E29" s="204">
        <f>基礎入力!K13</f>
        <v>160000</v>
      </c>
      <c r="F29" s="135">
        <f>SUM(E13:H13)</f>
        <v>0</v>
      </c>
      <c r="G29" s="135">
        <f t="shared" si="2"/>
        <v>160000</v>
      </c>
      <c r="H29" s="135">
        <f t="shared" si="3"/>
        <v>0</v>
      </c>
      <c r="I29" s="204">
        <f>IF(基礎入力!E10=0,集計・検算!H29,ROUND(H29*K13,0))</f>
        <v>0</v>
      </c>
      <c r="J29" s="214">
        <f>IF(G29&lt;0,基礎入力!E10,ROUND(H29*L13,0))</f>
        <v>0</v>
      </c>
      <c r="K29" s="204">
        <f t="shared" ref="K29:K36" si="4">SUM(I29:J29)</f>
        <v>0</v>
      </c>
      <c r="L29" s="125" t="str">
        <f t="shared" ref="L29:L38" si="5">IF(H29=0,"",IF(K29=H29,"一致","不一致"))</f>
        <v/>
      </c>
    </row>
    <row r="30" spans="1:18" ht="18.75" customHeight="1">
      <c r="A30" s="400" t="s">
        <v>405</v>
      </c>
      <c r="B30" s="401"/>
      <c r="C30" s="402"/>
      <c r="D30" s="215">
        <f>IF(基礎入力!H17=0,基礎入力!D17,基礎入力!H17)</f>
        <v>0</v>
      </c>
      <c r="E30" s="204">
        <f>基礎入力!K17</f>
        <v>0</v>
      </c>
      <c r="F30" s="135">
        <f>SUM(E14:H14)</f>
        <v>0</v>
      </c>
      <c r="G30" s="135">
        <f t="shared" si="2"/>
        <v>0</v>
      </c>
      <c r="H30" s="135">
        <f t="shared" si="3"/>
        <v>0</v>
      </c>
      <c r="I30" s="204">
        <f>IF(基礎入力!E11=0,集計・検算!H30,ROUND(H30*K14,0))</f>
        <v>0</v>
      </c>
      <c r="J30" s="214">
        <f>IF(G30&lt;0,基礎入力!E11,ROUND(H30*L14,0))</f>
        <v>0</v>
      </c>
      <c r="K30" s="204">
        <f t="shared" si="4"/>
        <v>0</v>
      </c>
      <c r="L30" s="125" t="str">
        <f t="shared" si="5"/>
        <v/>
      </c>
    </row>
    <row r="31" spans="1:18" ht="18.75" customHeight="1">
      <c r="A31" s="403" t="s">
        <v>403</v>
      </c>
      <c r="B31" s="404"/>
      <c r="C31" s="405"/>
      <c r="D31" s="153">
        <f>IF(基礎入力!H21=0,基礎入力!D21,基礎入力!H21)</f>
        <v>2</v>
      </c>
      <c r="E31" s="246">
        <f>基礎入力!K21</f>
        <v>452000</v>
      </c>
      <c r="F31" s="145">
        <f>SUM(E15:G15)</f>
        <v>0</v>
      </c>
      <c r="G31" s="257">
        <f t="shared" si="2"/>
        <v>452000</v>
      </c>
      <c r="H31" s="257">
        <f t="shared" si="3"/>
        <v>0</v>
      </c>
      <c r="I31" s="258">
        <f>IF(基礎入力!E12=0,集計・検算!H31,ROUND(H31*K15,0))</f>
        <v>0</v>
      </c>
      <c r="J31" s="254">
        <f>IF(G31&lt;0,基礎入力!E12,ROUNDDOWN(H31*L15,0))</f>
        <v>0</v>
      </c>
      <c r="K31" s="258">
        <f t="shared" si="4"/>
        <v>0</v>
      </c>
      <c r="L31" s="259" t="str">
        <f>IF(H31=0,"",IF(K31=H31,"一致","不一致"))</f>
        <v/>
      </c>
    </row>
    <row r="32" spans="1:18" ht="18.75" customHeight="1">
      <c r="A32" s="245"/>
      <c r="B32" s="386" t="s">
        <v>399</v>
      </c>
      <c r="C32" s="387"/>
      <c r="D32" s="250"/>
      <c r="E32" s="249">
        <f>基礎入力!K22</f>
        <v>50000</v>
      </c>
      <c r="F32" s="251">
        <f>H15</f>
        <v>0</v>
      </c>
      <c r="G32" s="150">
        <f t="shared" si="2"/>
        <v>50000</v>
      </c>
      <c r="H32" s="253">
        <f t="shared" si="3"/>
        <v>0</v>
      </c>
      <c r="I32" s="255">
        <f>H32</f>
        <v>0</v>
      </c>
      <c r="J32" s="196" t="s">
        <v>336</v>
      </c>
      <c r="K32" s="255">
        <f>I32</f>
        <v>0</v>
      </c>
      <c r="L32" s="256" t="str">
        <f>IF(H32=0,"",IF(K32=H32,"一致","不一致"))</f>
        <v/>
      </c>
    </row>
    <row r="33" spans="1:12" ht="18.75" customHeight="1">
      <c r="A33" s="403" t="s">
        <v>406</v>
      </c>
      <c r="B33" s="404"/>
      <c r="C33" s="405"/>
      <c r="D33" s="277">
        <f>IF(基礎入力!H23=0,基礎入力!D23,基礎入力!H23)</f>
        <v>100</v>
      </c>
      <c r="E33" s="246">
        <f>基礎入力!K23</f>
        <v>200000</v>
      </c>
      <c r="F33" s="145">
        <f>SUM(E16:G16)</f>
        <v>0</v>
      </c>
      <c r="G33" s="145">
        <f t="shared" si="2"/>
        <v>200000</v>
      </c>
      <c r="H33" s="145">
        <f t="shared" si="3"/>
        <v>0</v>
      </c>
      <c r="I33" s="246">
        <f>IF(基礎入力!E14=0,集計・検算!H33,ROUND(H33*K16,0))</f>
        <v>0</v>
      </c>
      <c r="J33" s="247">
        <f>IF(G33&lt;0,基礎入力!E14,ROUND(H33*L16,0))</f>
        <v>0</v>
      </c>
      <c r="K33" s="246">
        <f>SUM(I33:J33)</f>
        <v>0</v>
      </c>
      <c r="L33" s="248" t="str">
        <f t="shared" si="5"/>
        <v/>
      </c>
    </row>
    <row r="34" spans="1:12" ht="18.75" customHeight="1">
      <c r="A34" s="400" t="s">
        <v>296</v>
      </c>
      <c r="B34" s="401"/>
      <c r="C34" s="402"/>
      <c r="D34" s="278" t="str">
        <f>IF(基礎入力!H24=0,基礎入力!D24,基礎入力!H24)</f>
        <v>あり</v>
      </c>
      <c r="E34" s="246">
        <f>基礎入力!K24</f>
        <v>87000</v>
      </c>
      <c r="F34" s="135">
        <f>SUM(E17:G17)</f>
        <v>0</v>
      </c>
      <c r="G34" s="135">
        <f t="shared" si="2"/>
        <v>87000</v>
      </c>
      <c r="H34" s="135">
        <f t="shared" si="3"/>
        <v>0</v>
      </c>
      <c r="I34" s="204">
        <f>IF(基礎入力!E15=0,集計・検算!H34,ROUND(H34*K17,0))</f>
        <v>0</v>
      </c>
      <c r="J34" s="214">
        <f>IF(G34&lt;0,基礎入力!E15,ROUND(H34*L17,0))</f>
        <v>0</v>
      </c>
      <c r="K34" s="204">
        <f>SUM(I34:J34)</f>
        <v>0</v>
      </c>
      <c r="L34" s="125" t="str">
        <f t="shared" si="5"/>
        <v/>
      </c>
    </row>
    <row r="35" spans="1:12" ht="18.75" customHeight="1">
      <c r="A35" s="393" t="s">
        <v>297</v>
      </c>
      <c r="B35" s="394"/>
      <c r="C35" s="395"/>
      <c r="D35" s="216">
        <f>IF(基礎入力!H25=0,基礎入力!D25,基礎入力!H25)</f>
        <v>0</v>
      </c>
      <c r="E35" s="246">
        <f>基礎入力!K25</f>
        <v>0</v>
      </c>
      <c r="F35" s="135">
        <f>J18</f>
        <v>0</v>
      </c>
      <c r="G35" s="135">
        <f t="shared" si="2"/>
        <v>0</v>
      </c>
      <c r="H35" s="135">
        <f>IF(D35&lt;F35,E35,F35)</f>
        <v>0</v>
      </c>
      <c r="I35" s="204">
        <f>H35</f>
        <v>0</v>
      </c>
      <c r="J35" s="196" t="s">
        <v>336</v>
      </c>
      <c r="K35" s="204">
        <f t="shared" si="4"/>
        <v>0</v>
      </c>
      <c r="L35" s="125" t="str">
        <f t="shared" si="5"/>
        <v/>
      </c>
    </row>
    <row r="36" spans="1:12" ht="18.75" customHeight="1">
      <c r="A36" s="393" t="s">
        <v>383</v>
      </c>
      <c r="B36" s="394"/>
      <c r="C36" s="395"/>
      <c r="D36" s="216">
        <f>IF(基礎入力!H26=0,基礎入力!D26,基礎入力!H26)</f>
        <v>0</v>
      </c>
      <c r="E36" s="246">
        <f>基礎入力!K26</f>
        <v>0</v>
      </c>
      <c r="F36" s="135">
        <f>J19</f>
        <v>0</v>
      </c>
      <c r="G36" s="135">
        <f t="shared" si="2"/>
        <v>0</v>
      </c>
      <c r="H36" s="135">
        <f>IF(D36&lt;F36,E36,F36)</f>
        <v>0</v>
      </c>
      <c r="I36" s="204">
        <f>H36</f>
        <v>0</v>
      </c>
      <c r="J36" s="196" t="s">
        <v>336</v>
      </c>
      <c r="K36" s="204">
        <f t="shared" si="4"/>
        <v>0</v>
      </c>
      <c r="L36" s="125" t="str">
        <f t="shared" si="5"/>
        <v/>
      </c>
    </row>
    <row r="37" spans="1:12" ht="18.75" customHeight="1">
      <c r="A37" s="393" t="s">
        <v>407</v>
      </c>
      <c r="B37" s="394"/>
      <c r="C37" s="395"/>
      <c r="D37" s="216">
        <f>IF(基礎入力!H27=0,基礎入力!D27,基礎入力!H27)</f>
        <v>0</v>
      </c>
      <c r="E37" s="246">
        <f>基礎入力!K27</f>
        <v>0</v>
      </c>
      <c r="F37" s="135">
        <f>J20</f>
        <v>0</v>
      </c>
      <c r="G37" s="142"/>
      <c r="H37" s="150"/>
      <c r="I37" s="204"/>
      <c r="J37" s="196" t="s">
        <v>336</v>
      </c>
      <c r="K37" s="204"/>
      <c r="L37" s="125" t="str">
        <f t="shared" si="5"/>
        <v/>
      </c>
    </row>
    <row r="38" spans="1:12" ht="18.75" customHeight="1">
      <c r="A38" s="393" t="s">
        <v>183</v>
      </c>
      <c r="B38" s="394"/>
      <c r="C38" s="395"/>
      <c r="D38" s="216"/>
      <c r="E38" s="204">
        <f>SUM(E28:E36)</f>
        <v>999000</v>
      </c>
      <c r="F38" s="135">
        <f>SUM(F28:F36)</f>
        <v>0</v>
      </c>
      <c r="G38" s="142"/>
      <c r="H38" s="150">
        <f>SUM(H28:H36)</f>
        <v>0</v>
      </c>
      <c r="I38" s="204">
        <f>SUM(I28:I36)</f>
        <v>0</v>
      </c>
      <c r="J38" s="214">
        <f>SUM(J28:J34)</f>
        <v>0</v>
      </c>
      <c r="K38" s="214">
        <f>SUM(K28:K36)</f>
        <v>0</v>
      </c>
      <c r="L38" s="125" t="str">
        <f t="shared" si="5"/>
        <v/>
      </c>
    </row>
    <row r="39" spans="1:12" ht="18.75" customHeight="1">
      <c r="A39" s="217"/>
      <c r="B39" s="217"/>
      <c r="C39" s="217"/>
      <c r="D39" s="218"/>
      <c r="E39" s="317" t="s">
        <v>363</v>
      </c>
      <c r="F39" s="318"/>
      <c r="G39" s="319"/>
      <c r="H39" s="219">
        <f>SUM(H28:H34)</f>
        <v>0</v>
      </c>
      <c r="I39" s="220">
        <f>SUM(I28:I34)</f>
        <v>0</v>
      </c>
      <c r="J39" s="221">
        <f>SUM(J28:J34)</f>
        <v>0</v>
      </c>
      <c r="K39" s="221">
        <f>SUM(I39:J39)</f>
        <v>0</v>
      </c>
      <c r="L39" s="121" t="str">
        <f>IF(H39=0,"",IF(K39=H39,"一致","不一致"))</f>
        <v/>
      </c>
    </row>
    <row r="40" spans="1:12">
      <c r="F40" s="190"/>
      <c r="G40" s="187"/>
      <c r="H40" s="187"/>
      <c r="I40" s="190"/>
      <c r="J40" s="190"/>
    </row>
    <row r="41" spans="1:12">
      <c r="A41" s="415" t="s">
        <v>364</v>
      </c>
      <c r="B41" s="415"/>
      <c r="C41" s="415"/>
      <c r="F41" s="222"/>
      <c r="G41" s="200"/>
      <c r="H41" s="200"/>
      <c r="I41" s="200"/>
    </row>
    <row r="42" spans="1:12" ht="37.5">
      <c r="A42" s="416" t="s">
        <v>26</v>
      </c>
      <c r="B42" s="417"/>
      <c r="C42" s="194" t="s">
        <v>365</v>
      </c>
      <c r="D42" s="418" t="s">
        <v>366</v>
      </c>
      <c r="E42" s="419"/>
      <c r="F42" s="419"/>
      <c r="G42" s="419"/>
      <c r="H42" s="419"/>
      <c r="I42" s="419"/>
      <c r="J42" s="419"/>
      <c r="K42" s="420"/>
    </row>
    <row r="43" spans="1:12">
      <c r="A43" s="324" t="s">
        <v>367</v>
      </c>
      <c r="B43" s="413"/>
      <c r="C43" s="204">
        <f>D66</f>
        <v>590002</v>
      </c>
      <c r="D43" s="324"/>
      <c r="E43" s="413"/>
      <c r="F43" s="413"/>
      <c r="G43" s="413"/>
      <c r="H43" s="413"/>
      <c r="I43" s="413"/>
      <c r="J43" s="413"/>
      <c r="K43" s="325"/>
    </row>
    <row r="44" spans="1:12">
      <c r="A44" s="324" t="s">
        <v>368</v>
      </c>
      <c r="B44" s="325"/>
      <c r="C44" s="204">
        <f>D9</f>
        <v>0</v>
      </c>
      <c r="D44" s="400" t="s">
        <v>369</v>
      </c>
      <c r="E44" s="401"/>
      <c r="F44" s="401"/>
      <c r="G44" s="401"/>
      <c r="H44" s="401"/>
      <c r="I44" s="401"/>
      <c r="J44" s="401"/>
      <c r="K44" s="402"/>
    </row>
    <row r="45" spans="1:12">
      <c r="A45" s="324" t="s">
        <v>370</v>
      </c>
      <c r="B45" s="325"/>
      <c r="C45" s="204">
        <f>G66</f>
        <v>0</v>
      </c>
      <c r="D45" s="324"/>
      <c r="E45" s="413"/>
      <c r="F45" s="413"/>
      <c r="G45" s="413"/>
      <c r="H45" s="413"/>
      <c r="I45" s="413"/>
      <c r="J45" s="413"/>
      <c r="K45" s="325"/>
    </row>
    <row r="46" spans="1:12">
      <c r="A46" s="324" t="s">
        <v>371</v>
      </c>
      <c r="B46" s="325"/>
      <c r="C46" s="204">
        <f>C45-C44</f>
        <v>0</v>
      </c>
      <c r="D46" s="393" t="s">
        <v>372</v>
      </c>
      <c r="E46" s="394"/>
      <c r="F46" s="394"/>
      <c r="G46" s="394"/>
      <c r="H46" s="394"/>
      <c r="I46" s="394"/>
      <c r="J46" s="394"/>
      <c r="K46" s="395"/>
    </row>
    <row r="47" spans="1:12">
      <c r="A47" s="186"/>
      <c r="B47" s="186"/>
      <c r="C47" s="223"/>
      <c r="D47" s="224"/>
      <c r="E47" s="224"/>
      <c r="F47" s="224"/>
      <c r="G47" s="224"/>
      <c r="H47" s="224"/>
      <c r="I47" s="224"/>
      <c r="J47" s="224"/>
      <c r="K47" s="224"/>
    </row>
    <row r="48" spans="1:12">
      <c r="A48" s="414" t="s">
        <v>373</v>
      </c>
      <c r="B48" s="414"/>
      <c r="C48" s="223"/>
      <c r="D48" s="224"/>
      <c r="E48" s="224"/>
      <c r="F48" s="224"/>
      <c r="G48" s="224"/>
      <c r="H48" s="224"/>
      <c r="I48" s="224"/>
      <c r="J48" s="224"/>
      <c r="K48" s="224"/>
    </row>
    <row r="49" spans="1:11">
      <c r="A49" s="389" t="s">
        <v>401</v>
      </c>
      <c r="B49" s="389"/>
      <c r="C49" s="389" t="s">
        <v>402</v>
      </c>
      <c r="D49" s="389"/>
      <c r="E49" s="224"/>
      <c r="F49" s="224"/>
      <c r="G49" s="224"/>
      <c r="H49" s="224"/>
      <c r="I49" s="224"/>
      <c r="J49" s="224"/>
      <c r="K49" s="224"/>
    </row>
    <row r="50" spans="1:11">
      <c r="A50" s="388">
        <f>C45/C43</f>
        <v>0</v>
      </c>
      <c r="B50" s="388"/>
      <c r="C50" s="313" t="str">
        <f>IF(A50&lt;0.7,"変更手続き","変更手続き不要")</f>
        <v>変更手続き</v>
      </c>
      <c r="D50" s="313"/>
      <c r="E50" s="224"/>
      <c r="F50" s="224"/>
      <c r="G50" s="224"/>
      <c r="H50" s="224"/>
      <c r="I50" s="224"/>
      <c r="J50" s="224"/>
    </row>
    <row r="51" spans="1:11">
      <c r="A51" s="388"/>
      <c r="B51" s="388"/>
      <c r="C51" s="313"/>
      <c r="D51" s="313"/>
      <c r="E51" s="224"/>
      <c r="F51" s="224"/>
      <c r="G51" s="224"/>
      <c r="H51" s="224"/>
      <c r="I51" s="224"/>
      <c r="J51" s="224"/>
      <c r="K51" s="224"/>
    </row>
    <row r="53" spans="1:11">
      <c r="A53" s="120" t="s">
        <v>374</v>
      </c>
    </row>
    <row r="54" spans="1:11" ht="13.5" customHeight="1">
      <c r="A54" s="406" t="s">
        <v>279</v>
      </c>
      <c r="B54" s="407"/>
      <c r="C54" s="408"/>
      <c r="D54" s="396" t="s">
        <v>375</v>
      </c>
      <c r="E54" s="397"/>
      <c r="F54" s="412"/>
      <c r="G54" s="396" t="s">
        <v>376</v>
      </c>
      <c r="H54" s="397"/>
      <c r="I54" s="397"/>
      <c r="J54" s="398" t="s">
        <v>362</v>
      </c>
    </row>
    <row r="55" spans="1:11">
      <c r="A55" s="409"/>
      <c r="B55" s="410"/>
      <c r="C55" s="411"/>
      <c r="D55" s="194" t="s">
        <v>360</v>
      </c>
      <c r="E55" s="213" t="s">
        <v>361</v>
      </c>
      <c r="F55" s="194" t="s">
        <v>183</v>
      </c>
      <c r="G55" s="194" t="s">
        <v>360</v>
      </c>
      <c r="H55" s="213" t="s">
        <v>361</v>
      </c>
      <c r="I55" s="225" t="s">
        <v>183</v>
      </c>
      <c r="J55" s="399"/>
    </row>
    <row r="56" spans="1:11">
      <c r="A56" s="400" t="s">
        <v>4</v>
      </c>
      <c r="B56" s="401"/>
      <c r="C56" s="402"/>
      <c r="D56" s="204">
        <f>基礎入力!E9</f>
        <v>38000</v>
      </c>
      <c r="E56" s="204">
        <f>基礎入力!F9</f>
        <v>12000</v>
      </c>
      <c r="F56" s="214">
        <f>SUM(D56:E56)</f>
        <v>50000</v>
      </c>
      <c r="G56" s="204">
        <f t="shared" ref="G56:H59" si="6">I28</f>
        <v>0</v>
      </c>
      <c r="H56" s="214">
        <f t="shared" si="6"/>
        <v>0</v>
      </c>
      <c r="I56" s="214">
        <f>SUM(G56:H56)</f>
        <v>0</v>
      </c>
      <c r="J56" s="125" t="str">
        <f>IF(D56=0,"",IF(K28=I56,"一致","不一致"))</f>
        <v>一致</v>
      </c>
    </row>
    <row r="57" spans="1:11">
      <c r="A57" s="400" t="s">
        <v>340</v>
      </c>
      <c r="B57" s="401"/>
      <c r="C57" s="402"/>
      <c r="D57" s="204">
        <f>基礎入力!E13</f>
        <v>120000</v>
      </c>
      <c r="E57" s="204">
        <f>基礎入力!F13</f>
        <v>40000</v>
      </c>
      <c r="F57" s="204">
        <f t="shared" ref="F57:F64" si="7">SUM(D57:E57)</f>
        <v>160000</v>
      </c>
      <c r="G57" s="204">
        <f t="shared" si="6"/>
        <v>0</v>
      </c>
      <c r="H57" s="214">
        <f t="shared" si="6"/>
        <v>0</v>
      </c>
      <c r="I57" s="204">
        <f>SUM(G57:H57)</f>
        <v>0</v>
      </c>
      <c r="J57" s="125" t="str">
        <f>IF(D57=0,"",IF(K29=I57,"一致","不一致"))</f>
        <v>一致</v>
      </c>
    </row>
    <row r="58" spans="1:11">
      <c r="A58" s="400" t="s">
        <v>341</v>
      </c>
      <c r="B58" s="401"/>
      <c r="C58" s="402"/>
      <c r="D58" s="204">
        <f>基礎入力!E17</f>
        <v>0</v>
      </c>
      <c r="E58" s="204">
        <f>基礎入力!F17</f>
        <v>0</v>
      </c>
      <c r="F58" s="204">
        <f t="shared" si="7"/>
        <v>0</v>
      </c>
      <c r="G58" s="204">
        <f t="shared" si="6"/>
        <v>0</v>
      </c>
      <c r="H58" s="214">
        <f t="shared" si="6"/>
        <v>0</v>
      </c>
      <c r="I58" s="204">
        <f>SUM(G58:H58)</f>
        <v>0</v>
      </c>
      <c r="J58" s="125" t="str">
        <f>IF(D58=0,"",IF(K30=I58,"一致","不一致"))</f>
        <v/>
      </c>
    </row>
    <row r="59" spans="1:11">
      <c r="A59" s="403" t="s">
        <v>343</v>
      </c>
      <c r="B59" s="404"/>
      <c r="C59" s="405"/>
      <c r="D59" s="204">
        <f>基礎入力!E21</f>
        <v>382000</v>
      </c>
      <c r="E59" s="204">
        <f>基礎入力!F21</f>
        <v>70000</v>
      </c>
      <c r="F59" s="204">
        <f t="shared" si="7"/>
        <v>452000</v>
      </c>
      <c r="G59" s="204">
        <f t="shared" si="6"/>
        <v>0</v>
      </c>
      <c r="H59" s="214">
        <f t="shared" si="6"/>
        <v>0</v>
      </c>
      <c r="I59" s="204">
        <f>SUM(G59:H59)</f>
        <v>0</v>
      </c>
      <c r="J59" s="125" t="str">
        <f>IF(D59=0,"",IF(K31=I59,"一致","不一致"))</f>
        <v>一致</v>
      </c>
    </row>
    <row r="60" spans="1:11">
      <c r="A60" s="245"/>
      <c r="B60" s="386" t="s">
        <v>399</v>
      </c>
      <c r="C60" s="387"/>
      <c r="D60" s="204">
        <f>基礎入力!E22</f>
        <v>50000</v>
      </c>
      <c r="E60" s="214"/>
      <c r="F60" s="204"/>
      <c r="G60" s="204"/>
      <c r="H60" s="214"/>
      <c r="I60" s="204"/>
      <c r="J60" s="125"/>
    </row>
    <row r="61" spans="1:11">
      <c r="A61" s="403" t="s">
        <v>345</v>
      </c>
      <c r="B61" s="404"/>
      <c r="C61" s="405"/>
      <c r="D61" s="204">
        <f>基礎入力!D14</f>
        <v>0</v>
      </c>
      <c r="E61" s="214">
        <f>基礎入力!E14</f>
        <v>0</v>
      </c>
      <c r="F61" s="204">
        <f t="shared" si="7"/>
        <v>0</v>
      </c>
      <c r="G61" s="204">
        <f>I33</f>
        <v>0</v>
      </c>
      <c r="H61" s="214">
        <f>J33</f>
        <v>0</v>
      </c>
      <c r="I61" s="204">
        <f>SUM(G61:H61)</f>
        <v>0</v>
      </c>
      <c r="J61" s="125" t="str">
        <f>IF(D61=0,"",IF(K33=I61,"一致","不一致"))</f>
        <v/>
      </c>
    </row>
    <row r="62" spans="1:11">
      <c r="A62" s="400" t="s">
        <v>346</v>
      </c>
      <c r="B62" s="401"/>
      <c r="C62" s="402"/>
      <c r="D62" s="204">
        <f>基礎入力!D15</f>
        <v>0</v>
      </c>
      <c r="E62" s="214">
        <f>基礎入力!E15</f>
        <v>0</v>
      </c>
      <c r="F62" s="204">
        <f t="shared" si="7"/>
        <v>0</v>
      </c>
      <c r="G62" s="204">
        <f>I34</f>
        <v>0</v>
      </c>
      <c r="H62" s="214">
        <f>J34</f>
        <v>0</v>
      </c>
      <c r="I62" s="204">
        <f>SUM(G62:H62)</f>
        <v>0</v>
      </c>
      <c r="J62" s="125" t="str">
        <f>IF(D62=0,"",IF(K34=I62,"一致","不一致"))</f>
        <v/>
      </c>
    </row>
    <row r="63" spans="1:11">
      <c r="A63" s="393" t="s">
        <v>347</v>
      </c>
      <c r="B63" s="394"/>
      <c r="C63" s="395"/>
      <c r="D63" s="204">
        <f>基礎入力!D16</f>
        <v>0</v>
      </c>
      <c r="E63" s="214"/>
      <c r="F63" s="204">
        <f t="shared" si="7"/>
        <v>0</v>
      </c>
      <c r="G63" s="204">
        <f>I35</f>
        <v>0</v>
      </c>
      <c r="H63" s="214"/>
      <c r="I63" s="204">
        <f>SUM(G63:H63)</f>
        <v>0</v>
      </c>
      <c r="J63" s="125" t="str">
        <f>IF(D63=0,"",IF(K35=I63,"一致","不一致"))</f>
        <v/>
      </c>
    </row>
    <row r="64" spans="1:11">
      <c r="A64" s="393" t="s">
        <v>349</v>
      </c>
      <c r="B64" s="394"/>
      <c r="C64" s="395"/>
      <c r="D64" s="204">
        <f>基礎入力!D18</f>
        <v>2</v>
      </c>
      <c r="E64" s="214"/>
      <c r="F64" s="204">
        <f t="shared" si="7"/>
        <v>2</v>
      </c>
      <c r="G64" s="204">
        <f>I36</f>
        <v>0</v>
      </c>
      <c r="H64" s="214"/>
      <c r="I64" s="204">
        <f>SUM(G64:H64)</f>
        <v>0</v>
      </c>
      <c r="J64" s="125" t="str">
        <f>IF(D64=0,"",IF(K36=I64,"一致","不一致"))</f>
        <v>一致</v>
      </c>
    </row>
    <row r="65" spans="1:10">
      <c r="A65" s="393" t="s">
        <v>351</v>
      </c>
      <c r="B65" s="394"/>
      <c r="C65" s="395"/>
      <c r="D65" s="204"/>
      <c r="E65" s="214"/>
      <c r="F65" s="204"/>
      <c r="G65" s="204"/>
      <c r="H65" s="214"/>
      <c r="I65" s="204"/>
      <c r="J65" s="125"/>
    </row>
    <row r="66" spans="1:10">
      <c r="A66" s="393" t="s">
        <v>183</v>
      </c>
      <c r="B66" s="394"/>
      <c r="C66" s="395"/>
      <c r="D66" s="204">
        <f>SUM(D56:D65)</f>
        <v>590002</v>
      </c>
      <c r="E66" s="214">
        <f>SUM(E56:E62)</f>
        <v>122000</v>
      </c>
      <c r="F66" s="214">
        <f>SUM(F56:F65)</f>
        <v>662002</v>
      </c>
      <c r="G66" s="204">
        <f>SUM(G56:G65)</f>
        <v>0</v>
      </c>
      <c r="H66" s="214">
        <f>SUM(H56:H62)</f>
        <v>0</v>
      </c>
      <c r="I66" s="214">
        <f>SUM(I56:I65)</f>
        <v>0</v>
      </c>
      <c r="J66" s="125" t="str">
        <f>IF(D66=0,"",IF(K38=I66,"一致","不一致"))</f>
        <v>一致</v>
      </c>
    </row>
  </sheetData>
  <mergeCells count="76">
    <mergeCell ref="A2:D2"/>
    <mergeCell ref="A4:C4"/>
    <mergeCell ref="D4:J4"/>
    <mergeCell ref="A7:C8"/>
    <mergeCell ref="D7:D8"/>
    <mergeCell ref="E7:I7"/>
    <mergeCell ref="J7:J8"/>
    <mergeCell ref="N12:O12"/>
    <mergeCell ref="N16:O16"/>
    <mergeCell ref="B15:C15"/>
    <mergeCell ref="B16:C16"/>
    <mergeCell ref="K7:K8"/>
    <mergeCell ref="L7:L8"/>
    <mergeCell ref="N8:O8"/>
    <mergeCell ref="A21:C21"/>
    <mergeCell ref="A23:C23"/>
    <mergeCell ref="B17:C17"/>
    <mergeCell ref="B18:C18"/>
    <mergeCell ref="B19:C19"/>
    <mergeCell ref="B20:C20"/>
    <mergeCell ref="A33:C33"/>
    <mergeCell ref="A26:C27"/>
    <mergeCell ref="D26:E26"/>
    <mergeCell ref="F26:F27"/>
    <mergeCell ref="G26:G27"/>
    <mergeCell ref="I26:L26"/>
    <mergeCell ref="A28:C28"/>
    <mergeCell ref="A29:C29"/>
    <mergeCell ref="A30:C30"/>
    <mergeCell ref="A31:C31"/>
    <mergeCell ref="H26:H27"/>
    <mergeCell ref="J54:J55"/>
    <mergeCell ref="A57:C57"/>
    <mergeCell ref="A58:C58"/>
    <mergeCell ref="A59:C59"/>
    <mergeCell ref="A61:C61"/>
    <mergeCell ref="A54:C55"/>
    <mergeCell ref="D54:F54"/>
    <mergeCell ref="A56:C56"/>
    <mergeCell ref="B14:C14"/>
    <mergeCell ref="A64:C64"/>
    <mergeCell ref="A65:C65"/>
    <mergeCell ref="A66:C66"/>
    <mergeCell ref="E39:G39"/>
    <mergeCell ref="G54:I54"/>
    <mergeCell ref="A62:C62"/>
    <mergeCell ref="A63:C63"/>
    <mergeCell ref="A45:B45"/>
    <mergeCell ref="D45:K45"/>
    <mergeCell ref="A46:B46"/>
    <mergeCell ref="D46:K46"/>
    <mergeCell ref="A48:B48"/>
    <mergeCell ref="A41:C41"/>
    <mergeCell ref="A42:B42"/>
    <mergeCell ref="D42:K42"/>
    <mergeCell ref="B9:C9"/>
    <mergeCell ref="B10:C10"/>
    <mergeCell ref="B11:C11"/>
    <mergeCell ref="B12:C12"/>
    <mergeCell ref="B13:C13"/>
    <mergeCell ref="A22:C22"/>
    <mergeCell ref="B32:C32"/>
    <mergeCell ref="B60:C60"/>
    <mergeCell ref="A50:B51"/>
    <mergeCell ref="A49:B49"/>
    <mergeCell ref="C50:D51"/>
    <mergeCell ref="C49:D49"/>
    <mergeCell ref="A43:B43"/>
    <mergeCell ref="D43:K43"/>
    <mergeCell ref="A44:B44"/>
    <mergeCell ref="D44:K44"/>
    <mergeCell ref="A34:C34"/>
    <mergeCell ref="A35:C35"/>
    <mergeCell ref="A36:C36"/>
    <mergeCell ref="A37:C37"/>
    <mergeCell ref="A38:C38"/>
  </mergeCells>
  <phoneticPr fontId="7"/>
  <pageMargins left="0.78740157480314965" right="0" top="0.59055118110236227" bottom="0" header="0.31496062992125984" footer="0.31496062992125984"/>
  <pageSetup paperSize="9" scale="7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1"/>
  <sheetViews>
    <sheetView showGridLines="0" view="pageBreakPreview" zoomScaleNormal="100" zoomScaleSheetLayoutView="100" workbookViewId="0">
      <selection activeCell="AM12" sqref="AM12"/>
    </sheetView>
  </sheetViews>
  <sheetFormatPr defaultColWidth="9" defaultRowHeight="13.5"/>
  <cols>
    <col min="1" max="1" width="1.375" style="68" customWidth="1"/>
    <col min="2" max="8" width="3.875" style="68" customWidth="1"/>
    <col min="9" max="18" width="4.625" style="68" customWidth="1"/>
    <col min="19" max="22" width="3.875" style="68" customWidth="1"/>
    <col min="23" max="24" width="4.625" style="68" customWidth="1"/>
    <col min="25" max="30" width="3.875" style="68" customWidth="1"/>
    <col min="31" max="32" width="4.625" style="68" customWidth="1"/>
    <col min="33" max="33" width="4.25" style="68" customWidth="1"/>
    <col min="34" max="34" width="1.375" style="68" customWidth="1"/>
    <col min="35" max="16384" width="9" style="68"/>
  </cols>
  <sheetData>
    <row r="1" spans="1:34" s="7" customFormat="1" ht="19.5" customHeight="1">
      <c r="A1" s="8" t="s">
        <v>149</v>
      </c>
      <c r="B1" s="8"/>
      <c r="C1" s="8"/>
      <c r="D1" s="8"/>
      <c r="E1" s="8"/>
      <c r="F1" s="8"/>
      <c r="G1" s="8"/>
      <c r="H1" s="8"/>
      <c r="I1" s="8"/>
      <c r="J1" s="8"/>
      <c r="K1" s="54"/>
      <c r="L1" s="61"/>
    </row>
    <row r="2" spans="1:34" ht="24.95" customHeight="1">
      <c r="A2" s="117" t="s">
        <v>205</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4" ht="20.25" customHeight="1">
      <c r="B3" s="459" t="s">
        <v>15</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row>
    <row r="4" spans="1:34" s="70" customFormat="1" ht="13.5" customHeight="1">
      <c r="A4" s="69"/>
      <c r="B4" s="460" t="s">
        <v>16</v>
      </c>
      <c r="C4" s="460" t="s">
        <v>17</v>
      </c>
      <c r="D4" s="460" t="s">
        <v>159</v>
      </c>
      <c r="E4" s="460" t="s">
        <v>160</v>
      </c>
      <c r="F4" s="460" t="s">
        <v>18</v>
      </c>
      <c r="G4" s="461" t="s">
        <v>161</v>
      </c>
      <c r="H4" s="462"/>
      <c r="I4" s="465" t="s">
        <v>162</v>
      </c>
      <c r="J4" s="466"/>
      <c r="K4" s="466"/>
      <c r="L4" s="466"/>
      <c r="M4" s="466"/>
      <c r="N4" s="466"/>
      <c r="O4" s="466"/>
      <c r="P4" s="466"/>
      <c r="Q4" s="467"/>
      <c r="R4" s="460" t="s">
        <v>163</v>
      </c>
      <c r="S4" s="465" t="s">
        <v>164</v>
      </c>
      <c r="T4" s="466"/>
      <c r="U4" s="466"/>
      <c r="V4" s="466"/>
      <c r="W4" s="466"/>
      <c r="X4" s="466"/>
      <c r="Y4" s="466"/>
      <c r="Z4" s="466"/>
      <c r="AA4" s="466"/>
      <c r="AB4" s="466"/>
      <c r="AC4" s="466"/>
      <c r="AD4" s="466"/>
      <c r="AE4" s="466"/>
      <c r="AF4" s="467"/>
      <c r="AG4" s="468" t="s">
        <v>19</v>
      </c>
      <c r="AH4" s="69"/>
    </row>
    <row r="5" spans="1:34" s="70" customFormat="1">
      <c r="A5" s="69"/>
      <c r="B5" s="446"/>
      <c r="C5" s="446"/>
      <c r="D5" s="446"/>
      <c r="E5" s="446"/>
      <c r="F5" s="446"/>
      <c r="G5" s="463"/>
      <c r="H5" s="464"/>
      <c r="I5" s="463" t="s">
        <v>165</v>
      </c>
      <c r="J5" s="470"/>
      <c r="K5" s="464"/>
      <c r="L5" s="463" t="s">
        <v>166</v>
      </c>
      <c r="M5" s="470"/>
      <c r="N5" s="470"/>
      <c r="O5" s="470"/>
      <c r="P5" s="470"/>
      <c r="Q5" s="470"/>
      <c r="R5" s="446"/>
      <c r="S5" s="463" t="s">
        <v>20</v>
      </c>
      <c r="T5" s="470"/>
      <c r="U5" s="470"/>
      <c r="V5" s="470"/>
      <c r="W5" s="470"/>
      <c r="X5" s="470"/>
      <c r="Y5" s="470"/>
      <c r="Z5" s="464"/>
      <c r="AA5" s="463" t="s">
        <v>21</v>
      </c>
      <c r="AB5" s="470"/>
      <c r="AC5" s="470"/>
      <c r="AD5" s="470"/>
      <c r="AE5" s="470"/>
      <c r="AF5" s="464"/>
      <c r="AG5" s="469"/>
      <c r="AH5" s="69"/>
    </row>
    <row r="6" spans="1:34" s="70" customFormat="1" ht="13.5" customHeight="1">
      <c r="A6" s="69"/>
      <c r="B6" s="446"/>
      <c r="C6" s="446"/>
      <c r="D6" s="446"/>
      <c r="E6" s="446"/>
      <c r="F6" s="446"/>
      <c r="G6" s="463"/>
      <c r="H6" s="464"/>
      <c r="I6" s="471" t="s">
        <v>167</v>
      </c>
      <c r="J6" s="472"/>
      <c r="K6" s="447" t="s">
        <v>168</v>
      </c>
      <c r="L6" s="447" t="s">
        <v>169</v>
      </c>
      <c r="M6" s="447" t="s">
        <v>170</v>
      </c>
      <c r="N6" s="447" t="s">
        <v>171</v>
      </c>
      <c r="O6" s="447" t="s">
        <v>172</v>
      </c>
      <c r="P6" s="447" t="s">
        <v>173</v>
      </c>
      <c r="Q6" s="447" t="s">
        <v>174</v>
      </c>
      <c r="R6" s="446"/>
      <c r="S6" s="446" t="s">
        <v>175</v>
      </c>
      <c r="T6" s="447" t="s">
        <v>22</v>
      </c>
      <c r="U6" s="456" t="s">
        <v>176</v>
      </c>
      <c r="V6" s="457"/>
      <c r="W6" s="457"/>
      <c r="X6" s="457"/>
      <c r="Y6" s="457"/>
      <c r="Z6" s="458"/>
      <c r="AA6" s="446" t="s">
        <v>177</v>
      </c>
      <c r="AB6" s="447" t="s">
        <v>23</v>
      </c>
      <c r="AC6" s="447" t="s">
        <v>178</v>
      </c>
      <c r="AD6" s="447" t="s">
        <v>24</v>
      </c>
      <c r="AE6" s="453" t="s">
        <v>179</v>
      </c>
      <c r="AF6" s="454"/>
      <c r="AG6" s="469"/>
      <c r="AH6" s="69"/>
    </row>
    <row r="7" spans="1:34" s="70" customFormat="1" ht="30" customHeight="1">
      <c r="A7" s="69"/>
      <c r="B7" s="446"/>
      <c r="C7" s="446"/>
      <c r="D7" s="446"/>
      <c r="E7" s="446"/>
      <c r="F7" s="446"/>
      <c r="G7" s="463"/>
      <c r="H7" s="464"/>
      <c r="I7" s="473"/>
      <c r="J7" s="474"/>
      <c r="K7" s="446"/>
      <c r="L7" s="446"/>
      <c r="M7" s="446"/>
      <c r="N7" s="446"/>
      <c r="O7" s="446"/>
      <c r="P7" s="446"/>
      <c r="Q7" s="446"/>
      <c r="R7" s="446"/>
      <c r="S7" s="446"/>
      <c r="T7" s="446"/>
      <c r="U7" s="446" t="s">
        <v>180</v>
      </c>
      <c r="V7" s="456" t="s">
        <v>181</v>
      </c>
      <c r="W7" s="457"/>
      <c r="X7" s="458"/>
      <c r="Y7" s="447" t="s">
        <v>25</v>
      </c>
      <c r="Z7" s="454" t="s">
        <v>182</v>
      </c>
      <c r="AA7" s="446"/>
      <c r="AB7" s="446"/>
      <c r="AC7" s="446"/>
      <c r="AD7" s="446"/>
      <c r="AE7" s="451"/>
      <c r="AF7" s="455"/>
      <c r="AG7" s="469"/>
      <c r="AH7" s="69"/>
    </row>
    <row r="8" spans="1:34" s="70" customFormat="1" ht="99" customHeight="1">
      <c r="A8" s="69"/>
      <c r="B8" s="446"/>
      <c r="C8" s="446"/>
      <c r="D8" s="446"/>
      <c r="E8" s="446"/>
      <c r="F8" s="446"/>
      <c r="G8" s="446" t="s">
        <v>183</v>
      </c>
      <c r="H8" s="447" t="s">
        <v>184</v>
      </c>
      <c r="I8" s="473"/>
      <c r="J8" s="474"/>
      <c r="K8" s="446"/>
      <c r="L8" s="446"/>
      <c r="M8" s="446"/>
      <c r="N8" s="446"/>
      <c r="O8" s="446"/>
      <c r="P8" s="446"/>
      <c r="Q8" s="446"/>
      <c r="R8" s="446"/>
      <c r="S8" s="446"/>
      <c r="T8" s="446"/>
      <c r="U8" s="446"/>
      <c r="V8" s="446" t="s">
        <v>185</v>
      </c>
      <c r="W8" s="448" t="s">
        <v>186</v>
      </c>
      <c r="X8" s="449"/>
      <c r="Y8" s="446"/>
      <c r="Z8" s="455"/>
      <c r="AA8" s="446"/>
      <c r="AB8" s="446"/>
      <c r="AC8" s="446"/>
      <c r="AD8" s="446"/>
      <c r="AE8" s="451"/>
      <c r="AF8" s="455"/>
      <c r="AG8" s="469"/>
      <c r="AH8" s="69"/>
    </row>
    <row r="9" spans="1:34" s="70" customFormat="1" ht="23.25" customHeight="1">
      <c r="A9" s="69"/>
      <c r="B9" s="446"/>
      <c r="C9" s="446"/>
      <c r="D9" s="446"/>
      <c r="E9" s="446"/>
      <c r="F9" s="446"/>
      <c r="G9" s="446"/>
      <c r="H9" s="446"/>
      <c r="I9" s="450" t="s">
        <v>187</v>
      </c>
      <c r="J9" s="452" t="s">
        <v>188</v>
      </c>
      <c r="K9" s="446"/>
      <c r="L9" s="446"/>
      <c r="M9" s="446"/>
      <c r="N9" s="446"/>
      <c r="O9" s="446"/>
      <c r="P9" s="446"/>
      <c r="Q9" s="446"/>
      <c r="R9" s="446"/>
      <c r="S9" s="446"/>
      <c r="T9" s="446"/>
      <c r="U9" s="446"/>
      <c r="V9" s="446"/>
      <c r="W9" s="444" t="s">
        <v>189</v>
      </c>
      <c r="X9" s="445"/>
      <c r="Y9" s="446"/>
      <c r="Z9" s="455"/>
      <c r="AA9" s="446"/>
      <c r="AB9" s="446"/>
      <c r="AC9" s="446"/>
      <c r="AD9" s="446"/>
      <c r="AE9" s="444" t="s">
        <v>189</v>
      </c>
      <c r="AF9" s="445"/>
      <c r="AG9" s="469"/>
      <c r="AH9" s="69"/>
    </row>
    <row r="10" spans="1:34" s="70" customFormat="1" ht="80.25">
      <c r="A10" s="69"/>
      <c r="B10" s="446"/>
      <c r="C10" s="446"/>
      <c r="D10" s="446"/>
      <c r="E10" s="446"/>
      <c r="F10" s="446"/>
      <c r="G10" s="446"/>
      <c r="H10" s="446"/>
      <c r="I10" s="451"/>
      <c r="J10" s="446"/>
      <c r="K10" s="446"/>
      <c r="L10" s="446"/>
      <c r="M10" s="446"/>
      <c r="N10" s="446"/>
      <c r="O10" s="446"/>
      <c r="P10" s="446"/>
      <c r="Q10" s="446"/>
      <c r="R10" s="446"/>
      <c r="S10" s="446"/>
      <c r="T10" s="446"/>
      <c r="U10" s="446"/>
      <c r="V10" s="446"/>
      <c r="W10" s="71" t="s">
        <v>190</v>
      </c>
      <c r="X10" s="71" t="s">
        <v>191</v>
      </c>
      <c r="Y10" s="446"/>
      <c r="Z10" s="455"/>
      <c r="AA10" s="446"/>
      <c r="AB10" s="446"/>
      <c r="AC10" s="446"/>
      <c r="AD10" s="446"/>
      <c r="AE10" s="71" t="s">
        <v>190</v>
      </c>
      <c r="AF10" s="71" t="s">
        <v>191</v>
      </c>
      <c r="AG10" s="469"/>
      <c r="AH10" s="69"/>
    </row>
    <row r="11" spans="1:34" s="70" customFormat="1">
      <c r="A11" s="69"/>
      <c r="B11" s="72"/>
      <c r="C11" s="72"/>
      <c r="D11" s="72"/>
      <c r="E11" s="72"/>
      <c r="F11" s="72"/>
      <c r="G11" s="72" t="s">
        <v>192</v>
      </c>
      <c r="H11" s="72" t="s">
        <v>192</v>
      </c>
      <c r="I11" s="73" t="s">
        <v>193</v>
      </c>
      <c r="J11" s="74" t="s">
        <v>193</v>
      </c>
      <c r="K11" s="72" t="s">
        <v>193</v>
      </c>
      <c r="L11" s="72" t="s">
        <v>193</v>
      </c>
      <c r="M11" s="72" t="s">
        <v>194</v>
      </c>
      <c r="N11" s="72"/>
      <c r="O11" s="72" t="s">
        <v>192</v>
      </c>
      <c r="P11" s="72"/>
      <c r="Q11" s="72"/>
      <c r="R11" s="72"/>
      <c r="S11" s="72" t="s">
        <v>195</v>
      </c>
      <c r="T11" s="72" t="s">
        <v>195</v>
      </c>
      <c r="U11" s="72" t="s">
        <v>195</v>
      </c>
      <c r="V11" s="72" t="s">
        <v>195</v>
      </c>
      <c r="W11" s="72" t="s">
        <v>195</v>
      </c>
      <c r="X11" s="72" t="s">
        <v>195</v>
      </c>
      <c r="Y11" s="72" t="s">
        <v>195</v>
      </c>
      <c r="Z11" s="72" t="s">
        <v>195</v>
      </c>
      <c r="AA11" s="72" t="s">
        <v>195</v>
      </c>
      <c r="AB11" s="72" t="s">
        <v>195</v>
      </c>
      <c r="AC11" s="72" t="s">
        <v>195</v>
      </c>
      <c r="AD11" s="72" t="s">
        <v>195</v>
      </c>
      <c r="AE11" s="72" t="s">
        <v>195</v>
      </c>
      <c r="AF11" s="72" t="s">
        <v>195</v>
      </c>
      <c r="AG11" s="75"/>
      <c r="AH11" s="69"/>
    </row>
    <row r="12" spans="1:34" s="83" customFormat="1" ht="115.5" customHeight="1">
      <c r="A12" s="68"/>
      <c r="B12" s="76" t="s">
        <v>386</v>
      </c>
      <c r="C12" s="76" t="s">
        <v>387</v>
      </c>
      <c r="D12" s="77"/>
      <c r="E12" s="77"/>
      <c r="F12" s="78"/>
      <c r="G12" s="78"/>
      <c r="H12" s="78"/>
      <c r="I12" s="79"/>
      <c r="J12" s="79"/>
      <c r="K12" s="79"/>
      <c r="L12" s="79"/>
      <c r="M12" s="80"/>
      <c r="N12" s="80"/>
      <c r="O12" s="80"/>
      <c r="P12" s="80"/>
      <c r="Q12" s="80"/>
      <c r="R12" s="81"/>
      <c r="S12" s="235">
        <f>SUM(U12:V12)</f>
        <v>0</v>
      </c>
      <c r="T12" s="235">
        <f>AA12-U12</f>
        <v>0</v>
      </c>
      <c r="U12" s="236">
        <f>V12+Y12+Z12</f>
        <v>0</v>
      </c>
      <c r="V12" s="235">
        <f>集計・検算!G66</f>
        <v>0</v>
      </c>
      <c r="W12" s="235">
        <f>集計・検算!J18</f>
        <v>0</v>
      </c>
      <c r="X12" s="235">
        <f>集計・検算!J19+集計・検算!J20</f>
        <v>0</v>
      </c>
      <c r="Y12" s="235"/>
      <c r="Z12" s="235">
        <f>集計・検算!H66</f>
        <v>0</v>
      </c>
      <c r="AA12" s="235">
        <f>SUM(AB12:AF12)</f>
        <v>0</v>
      </c>
      <c r="AB12" s="235">
        <f>集計・検算!E21</f>
        <v>0</v>
      </c>
      <c r="AC12" s="235">
        <f>集計・検算!F21</f>
        <v>0</v>
      </c>
      <c r="AD12" s="235">
        <f>集計・検算!G21</f>
        <v>0</v>
      </c>
      <c r="AE12" s="235">
        <f>集計・検算!I18</f>
        <v>0</v>
      </c>
      <c r="AF12" s="235">
        <f>集計・検算!I19+集計・検算!I20</f>
        <v>0</v>
      </c>
      <c r="AG12" s="82"/>
      <c r="AH12" s="68"/>
    </row>
    <row r="13" spans="1:34" s="83" customFormat="1" ht="11.25">
      <c r="B13" s="84" t="s">
        <v>196</v>
      </c>
      <c r="C13" s="84" t="s">
        <v>197</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row>
    <row r="14" spans="1:34" s="83" customFormat="1" ht="11.25">
      <c r="B14" s="83" t="s">
        <v>198</v>
      </c>
      <c r="C14" s="83" t="s">
        <v>199</v>
      </c>
    </row>
    <row r="15" spans="1:34" s="83" customFormat="1" ht="11.25">
      <c r="B15" s="83" t="s">
        <v>200</v>
      </c>
      <c r="C15" s="83" t="s">
        <v>201</v>
      </c>
    </row>
    <row r="16" spans="1:34" s="83" customFormat="1" ht="11.25">
      <c r="C16" s="83" t="s">
        <v>202</v>
      </c>
    </row>
    <row r="17" spans="2:3" s="83" customFormat="1" ht="11.25">
      <c r="B17" s="83" t="s">
        <v>203</v>
      </c>
      <c r="C17" s="83" t="s">
        <v>204</v>
      </c>
    </row>
    <row r="18" spans="2:3" s="83" customFormat="1" ht="11.25"/>
    <row r="19" spans="2:3" s="83" customFormat="1" ht="11.25"/>
    <row r="20" spans="2:3" s="83" customFormat="1" ht="11.25"/>
    <row r="21" spans="2:3" s="83" customFormat="1" ht="11.25"/>
    <row r="22" spans="2:3" s="83" customFormat="1" ht="11.25"/>
    <row r="23" spans="2:3" s="83" customFormat="1" ht="11.25"/>
    <row r="24" spans="2:3" s="83" customFormat="1" ht="11.25"/>
    <row r="25" spans="2:3" s="83" customFormat="1" ht="11.25"/>
    <row r="26" spans="2:3" s="83" customFormat="1" ht="11.25"/>
    <row r="27" spans="2:3" s="83" customFormat="1" ht="11.25"/>
    <row r="28" spans="2:3" s="83" customFormat="1" ht="11.25"/>
    <row r="29" spans="2:3" s="83" customFormat="1" ht="11.25"/>
    <row r="30" spans="2:3" s="83" customFormat="1" ht="11.25"/>
    <row r="31" spans="2:3" s="83" customFormat="1" ht="11.25"/>
  </sheetData>
  <mergeCells count="43">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 ref="K6:K10"/>
    <mergeCell ref="L6:L10"/>
    <mergeCell ref="M6:M10"/>
    <mergeCell ref="U6:Z6"/>
    <mergeCell ref="AA6:AA10"/>
    <mergeCell ref="AC6:AC10"/>
    <mergeCell ref="AD6:AD10"/>
    <mergeCell ref="U7:U10"/>
    <mergeCell ref="V7:X7"/>
    <mergeCell ref="Y7:Y10"/>
    <mergeCell ref="Z7:Z10"/>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s>
  <phoneticPr fontId="7"/>
  <printOptions horizontalCentered="1"/>
  <pageMargins left="0.19685039370078741" right="0.19685039370078741" top="0.59055118110236227" bottom="0.59055118110236227"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election activeCell="G6" sqref="G6"/>
    </sheetView>
  </sheetViews>
  <sheetFormatPr defaultColWidth="9" defaultRowHeight="19.5" customHeight="1"/>
  <cols>
    <col min="1" max="1" width="1.75" style="85" customWidth="1"/>
    <col min="2" max="2" width="13.375" style="85" bestFit="1" customWidth="1"/>
    <col min="3" max="3" width="7.125" style="85" customWidth="1"/>
    <col min="4" max="4" width="4.75" style="85" customWidth="1"/>
    <col min="5" max="5" width="14.5" style="85" customWidth="1"/>
    <col min="6" max="6" width="4.75" style="85" customWidth="1"/>
    <col min="7" max="7" width="14.5" style="85" customWidth="1"/>
    <col min="8" max="8" width="4.75" style="85" customWidth="1"/>
    <col min="9" max="9" width="18.25" style="85" customWidth="1"/>
    <col min="10" max="10" width="1" style="85" customWidth="1"/>
    <col min="11" max="11" width="9" style="85"/>
    <col min="12" max="12" width="22.625" style="85" customWidth="1"/>
    <col min="13" max="16384" width="9" style="85"/>
  </cols>
  <sheetData>
    <row r="1" spans="1:12" s="7" customFormat="1" ht="19.5" customHeight="1">
      <c r="A1" s="8" t="s">
        <v>263</v>
      </c>
      <c r="B1" s="8"/>
      <c r="C1" s="8"/>
      <c r="D1" s="8"/>
      <c r="E1" s="8"/>
      <c r="F1" s="8"/>
      <c r="G1" s="8"/>
      <c r="H1" s="8"/>
      <c r="I1" s="8"/>
      <c r="J1" s="8"/>
      <c r="K1" s="54"/>
      <c r="L1" s="61"/>
    </row>
    <row r="2" spans="1:12" ht="19.5" customHeight="1">
      <c r="A2" s="117" t="s">
        <v>262</v>
      </c>
    </row>
    <row r="3" spans="1:12" ht="19.5" customHeight="1">
      <c r="A3" s="86"/>
      <c r="B3" s="496" t="s">
        <v>206</v>
      </c>
      <c r="C3" s="496"/>
      <c r="D3" s="496"/>
      <c r="E3" s="496"/>
      <c r="F3" s="496"/>
      <c r="G3" s="496"/>
      <c r="H3" s="496"/>
      <c r="I3" s="496"/>
    </row>
    <row r="4" spans="1:12" ht="19.5" customHeight="1">
      <c r="A4" s="86"/>
      <c r="D4" s="86"/>
      <c r="E4" s="86"/>
      <c r="F4" s="86"/>
    </row>
    <row r="5" spans="1:12" ht="19.5" customHeight="1">
      <c r="A5" s="86"/>
      <c r="B5" s="86"/>
      <c r="D5" s="86"/>
      <c r="E5" s="86"/>
      <c r="F5" s="86"/>
      <c r="G5" s="497" t="str">
        <f>基礎入力!C5</f>
        <v>○○の森保存会</v>
      </c>
      <c r="H5" s="497"/>
      <c r="I5" s="497"/>
    </row>
    <row r="6" spans="1:12" ht="19.5" customHeight="1">
      <c r="A6" s="86"/>
      <c r="B6" s="86"/>
      <c r="D6" s="86"/>
      <c r="E6" s="86"/>
      <c r="F6" s="86"/>
      <c r="G6" s="87"/>
      <c r="H6" s="88"/>
      <c r="I6" s="87"/>
    </row>
    <row r="7" spans="1:12" ht="19.5" customHeight="1">
      <c r="A7" s="86"/>
      <c r="B7" s="498" t="s">
        <v>207</v>
      </c>
      <c r="C7" s="499"/>
      <c r="D7" s="89"/>
      <c r="E7" s="86" t="s">
        <v>208</v>
      </c>
      <c r="F7" s="89"/>
      <c r="G7" s="90" t="s">
        <v>209</v>
      </c>
      <c r="H7" s="89"/>
      <c r="I7" s="91" t="s">
        <v>210</v>
      </c>
    </row>
    <row r="8" spans="1:12" ht="19.5" customHeight="1">
      <c r="A8" s="86"/>
      <c r="B8" s="86" t="s">
        <v>211</v>
      </c>
      <c r="D8" s="92"/>
      <c r="E8" s="86"/>
      <c r="F8" s="90"/>
      <c r="G8" s="91"/>
      <c r="H8" s="91"/>
      <c r="I8" s="86"/>
    </row>
    <row r="9" spans="1:12" ht="72.75" customHeight="1">
      <c r="A9" s="86"/>
      <c r="B9" s="483" t="s">
        <v>212</v>
      </c>
      <c r="C9" s="483"/>
      <c r="D9" s="483"/>
      <c r="E9" s="483"/>
      <c r="F9" s="483"/>
      <c r="G9" s="483"/>
      <c r="H9" s="483"/>
      <c r="I9" s="483"/>
    </row>
    <row r="10" spans="1:12" s="87" customFormat="1" ht="36" customHeight="1">
      <c r="A10" s="93"/>
      <c r="B10" s="94" t="s">
        <v>26</v>
      </c>
      <c r="C10" s="95" t="s">
        <v>213</v>
      </c>
      <c r="D10" s="484" t="s">
        <v>214</v>
      </c>
      <c r="E10" s="484"/>
      <c r="F10" s="484"/>
      <c r="G10" s="484"/>
      <c r="H10" s="484"/>
      <c r="I10" s="484"/>
    </row>
    <row r="11" spans="1:12" ht="19.5" customHeight="1">
      <c r="A11" s="86"/>
      <c r="B11" s="96" t="s">
        <v>215</v>
      </c>
      <c r="C11" s="97"/>
      <c r="D11" s="494" t="s">
        <v>216</v>
      </c>
      <c r="E11" s="494"/>
      <c r="F11" s="494"/>
      <c r="G11" s="494"/>
      <c r="H11" s="494"/>
      <c r="I11" s="494"/>
    </row>
    <row r="12" spans="1:12" ht="19.5" customHeight="1">
      <c r="A12" s="86"/>
      <c r="B12" s="98" t="s">
        <v>217</v>
      </c>
      <c r="C12" s="99"/>
      <c r="D12" s="481" t="s">
        <v>218</v>
      </c>
      <c r="E12" s="481"/>
      <c r="F12" s="481"/>
      <c r="G12" s="481"/>
      <c r="H12" s="481"/>
      <c r="I12" s="481"/>
    </row>
    <row r="13" spans="1:12" ht="19.5" customHeight="1">
      <c r="A13" s="86"/>
      <c r="B13" s="98"/>
      <c r="C13" s="99"/>
      <c r="D13" s="481" t="s">
        <v>219</v>
      </c>
      <c r="E13" s="481"/>
      <c r="F13" s="481"/>
      <c r="G13" s="481"/>
      <c r="H13" s="481"/>
      <c r="I13" s="481"/>
    </row>
    <row r="14" spans="1:12" ht="19.5" customHeight="1">
      <c r="A14" s="86"/>
      <c r="B14" s="98"/>
      <c r="C14" s="99"/>
      <c r="D14" s="481" t="s">
        <v>220</v>
      </c>
      <c r="E14" s="481"/>
      <c r="F14" s="481"/>
      <c r="G14" s="481"/>
      <c r="H14" s="481"/>
      <c r="I14" s="481"/>
    </row>
    <row r="15" spans="1:12" ht="19.5" customHeight="1">
      <c r="A15" s="86"/>
      <c r="B15" s="100"/>
      <c r="C15" s="101"/>
      <c r="D15" s="495" t="s">
        <v>221</v>
      </c>
      <c r="E15" s="495"/>
      <c r="F15" s="495"/>
      <c r="G15" s="495"/>
      <c r="H15" s="495"/>
      <c r="I15" s="495"/>
    </row>
    <row r="16" spans="1:12" ht="19.5" customHeight="1">
      <c r="A16" s="86"/>
      <c r="B16" s="102" t="s">
        <v>222</v>
      </c>
      <c r="C16" s="97"/>
      <c r="D16" s="494" t="s">
        <v>223</v>
      </c>
      <c r="E16" s="494"/>
      <c r="F16" s="494"/>
      <c r="G16" s="494"/>
      <c r="H16" s="494"/>
      <c r="I16" s="494"/>
    </row>
    <row r="17" spans="1:9" ht="19.5" customHeight="1">
      <c r="A17" s="86"/>
      <c r="B17" s="98" t="s">
        <v>224</v>
      </c>
      <c r="C17" s="99"/>
      <c r="D17" s="481" t="s">
        <v>225</v>
      </c>
      <c r="E17" s="481"/>
      <c r="F17" s="481"/>
      <c r="G17" s="481"/>
      <c r="H17" s="481"/>
      <c r="I17" s="481"/>
    </row>
    <row r="18" spans="1:9" ht="19.5" customHeight="1">
      <c r="A18" s="86"/>
      <c r="B18" s="98"/>
      <c r="C18" s="99"/>
      <c r="D18" s="481" t="s">
        <v>226</v>
      </c>
      <c r="E18" s="481"/>
      <c r="F18" s="481"/>
      <c r="G18" s="481"/>
      <c r="H18" s="481"/>
      <c r="I18" s="481"/>
    </row>
    <row r="19" spans="1:9" ht="19.5" customHeight="1">
      <c r="A19" s="86"/>
      <c r="B19" s="98"/>
      <c r="C19" s="99"/>
      <c r="D19" s="481" t="s">
        <v>227</v>
      </c>
      <c r="E19" s="481"/>
      <c r="F19" s="481"/>
      <c r="G19" s="481"/>
      <c r="H19" s="481"/>
      <c r="I19" s="481"/>
    </row>
    <row r="20" spans="1:9" ht="19.5" customHeight="1">
      <c r="A20" s="86"/>
      <c r="B20" s="100"/>
      <c r="C20" s="101"/>
      <c r="D20" s="495" t="s">
        <v>228</v>
      </c>
      <c r="E20" s="495"/>
      <c r="F20" s="495"/>
      <c r="G20" s="495"/>
      <c r="H20" s="495"/>
      <c r="I20" s="495"/>
    </row>
    <row r="21" spans="1:9" ht="19.5" customHeight="1">
      <c r="A21" s="86"/>
      <c r="B21" s="96" t="s">
        <v>229</v>
      </c>
      <c r="C21" s="97"/>
      <c r="D21" s="494" t="s">
        <v>230</v>
      </c>
      <c r="E21" s="494"/>
      <c r="F21" s="494"/>
      <c r="G21" s="494"/>
      <c r="H21" s="494"/>
      <c r="I21" s="494"/>
    </row>
    <row r="22" spans="1:9" ht="19.5" customHeight="1">
      <c r="A22" s="86"/>
      <c r="B22" s="98" t="s">
        <v>231</v>
      </c>
      <c r="C22" s="99"/>
      <c r="D22" s="481" t="s">
        <v>232</v>
      </c>
      <c r="E22" s="481"/>
      <c r="F22" s="481"/>
      <c r="G22" s="481"/>
      <c r="H22" s="481"/>
      <c r="I22" s="481"/>
    </row>
    <row r="23" spans="1:9" ht="19.5" customHeight="1">
      <c r="A23" s="86"/>
      <c r="B23" s="98"/>
      <c r="C23" s="99"/>
      <c r="D23" s="481" t="s">
        <v>233</v>
      </c>
      <c r="E23" s="481"/>
      <c r="F23" s="481"/>
      <c r="G23" s="481"/>
      <c r="H23" s="481"/>
      <c r="I23" s="481"/>
    </row>
    <row r="24" spans="1:9" ht="19.5" customHeight="1">
      <c r="A24" s="86"/>
      <c r="B24" s="98"/>
      <c r="C24" s="99"/>
      <c r="D24" s="481" t="s">
        <v>234</v>
      </c>
      <c r="E24" s="481"/>
      <c r="F24" s="481"/>
      <c r="G24" s="481"/>
      <c r="H24" s="481"/>
      <c r="I24" s="481"/>
    </row>
    <row r="25" spans="1:9" ht="19.5" customHeight="1">
      <c r="A25" s="86"/>
      <c r="B25" s="100"/>
      <c r="C25" s="101"/>
      <c r="D25" s="495" t="s">
        <v>235</v>
      </c>
      <c r="E25" s="495"/>
      <c r="F25" s="495"/>
      <c r="G25" s="495"/>
      <c r="H25" s="495"/>
      <c r="I25" s="495"/>
    </row>
    <row r="26" spans="1:9" ht="19.5" customHeight="1">
      <c r="A26" s="86"/>
      <c r="B26" s="96" t="s">
        <v>229</v>
      </c>
      <c r="C26" s="97"/>
      <c r="D26" s="494" t="s">
        <v>236</v>
      </c>
      <c r="E26" s="494"/>
      <c r="F26" s="494"/>
      <c r="G26" s="494"/>
      <c r="H26" s="494"/>
      <c r="I26" s="494"/>
    </row>
    <row r="27" spans="1:9" ht="19.5" customHeight="1">
      <c r="A27" s="86"/>
      <c r="B27" s="98" t="s">
        <v>237</v>
      </c>
      <c r="C27" s="99"/>
      <c r="D27" s="481" t="s">
        <v>238</v>
      </c>
      <c r="E27" s="481"/>
      <c r="F27" s="481"/>
      <c r="G27" s="481"/>
      <c r="H27" s="481"/>
      <c r="I27" s="481"/>
    </row>
    <row r="28" spans="1:9" ht="19.5" customHeight="1">
      <c r="A28" s="86"/>
      <c r="B28" s="98"/>
      <c r="C28" s="99"/>
      <c r="D28" s="481" t="s">
        <v>239</v>
      </c>
      <c r="E28" s="481"/>
      <c r="F28" s="481"/>
      <c r="G28" s="481"/>
      <c r="H28" s="481"/>
      <c r="I28" s="481"/>
    </row>
    <row r="29" spans="1:9" ht="19.5" customHeight="1">
      <c r="A29" s="86"/>
      <c r="B29" s="98"/>
      <c r="C29" s="99"/>
      <c r="D29" s="481" t="s">
        <v>240</v>
      </c>
      <c r="E29" s="481"/>
      <c r="F29" s="481"/>
      <c r="G29" s="481"/>
      <c r="H29" s="481"/>
      <c r="I29" s="481"/>
    </row>
    <row r="30" spans="1:9" ht="19.5" customHeight="1">
      <c r="B30" s="100"/>
      <c r="C30" s="101"/>
      <c r="D30" s="495" t="s">
        <v>241</v>
      </c>
      <c r="E30" s="495"/>
      <c r="F30" s="495"/>
      <c r="G30" s="495"/>
      <c r="H30" s="495"/>
      <c r="I30" s="495"/>
    </row>
    <row r="31" spans="1:9" ht="19.5" customHeight="1">
      <c r="B31" s="96" t="s">
        <v>229</v>
      </c>
      <c r="C31" s="97"/>
      <c r="D31" s="494" t="s">
        <v>242</v>
      </c>
      <c r="E31" s="494"/>
      <c r="F31" s="494"/>
      <c r="G31" s="494"/>
      <c r="H31" s="494"/>
      <c r="I31" s="494"/>
    </row>
    <row r="32" spans="1:9" ht="19.5" customHeight="1">
      <c r="B32" s="98" t="s">
        <v>243</v>
      </c>
      <c r="C32" s="99"/>
      <c r="D32" s="481" t="s">
        <v>244</v>
      </c>
      <c r="E32" s="481"/>
      <c r="F32" s="481"/>
      <c r="G32" s="481"/>
      <c r="H32" s="481"/>
      <c r="I32" s="481"/>
    </row>
    <row r="33" spans="1:9" ht="19.5" customHeight="1">
      <c r="B33" s="98"/>
      <c r="C33" s="99"/>
      <c r="D33" s="481" t="s">
        <v>245</v>
      </c>
      <c r="E33" s="481"/>
      <c r="F33" s="481"/>
      <c r="G33" s="481"/>
      <c r="H33" s="481"/>
      <c r="I33" s="481"/>
    </row>
    <row r="34" spans="1:9" ht="19.5" customHeight="1">
      <c r="B34" s="98"/>
      <c r="C34" s="99"/>
      <c r="D34" s="481" t="s">
        <v>246</v>
      </c>
      <c r="E34" s="481"/>
      <c r="F34" s="481"/>
      <c r="G34" s="481"/>
      <c r="H34" s="481"/>
      <c r="I34" s="481"/>
    </row>
    <row r="35" spans="1:9" ht="19.5" customHeight="1">
      <c r="B35" s="100"/>
      <c r="C35" s="101"/>
      <c r="D35" s="495" t="s">
        <v>247</v>
      </c>
      <c r="E35" s="495"/>
      <c r="F35" s="495"/>
      <c r="G35" s="495"/>
      <c r="H35" s="495"/>
      <c r="I35" s="495"/>
    </row>
    <row r="36" spans="1:9" ht="19.5" customHeight="1">
      <c r="B36" s="86"/>
      <c r="D36" s="482" t="s">
        <v>248</v>
      </c>
      <c r="E36" s="482"/>
      <c r="F36" s="482"/>
      <c r="G36" s="482"/>
      <c r="H36" s="482"/>
      <c r="I36" s="482"/>
    </row>
    <row r="37" spans="1:9" ht="19.5" customHeight="1">
      <c r="A37" s="86"/>
      <c r="B37" s="86" t="s">
        <v>249</v>
      </c>
      <c r="D37" s="103"/>
      <c r="E37" s="103"/>
      <c r="F37" s="103"/>
      <c r="G37" s="103"/>
      <c r="H37" s="103"/>
      <c r="I37" s="103"/>
    </row>
    <row r="38" spans="1:9" ht="34.5" customHeight="1">
      <c r="A38" s="86"/>
      <c r="B38" s="483" t="s">
        <v>250</v>
      </c>
      <c r="C38" s="483"/>
      <c r="D38" s="483"/>
      <c r="E38" s="483"/>
      <c r="F38" s="483"/>
      <c r="G38" s="483"/>
      <c r="H38" s="483"/>
      <c r="I38" s="483"/>
    </row>
    <row r="39" spans="1:9" s="87" customFormat="1" ht="36" customHeight="1">
      <c r="A39" s="93"/>
      <c r="B39" s="94" t="s">
        <v>26</v>
      </c>
      <c r="C39" s="95" t="s">
        <v>213</v>
      </c>
      <c r="D39" s="484" t="s">
        <v>251</v>
      </c>
      <c r="E39" s="484"/>
      <c r="F39" s="484"/>
      <c r="G39" s="484"/>
      <c r="H39" s="484"/>
      <c r="I39" s="484"/>
    </row>
    <row r="40" spans="1:9" ht="19.5" customHeight="1">
      <c r="A40" s="86"/>
      <c r="B40" s="96" t="s">
        <v>252</v>
      </c>
      <c r="C40" s="97"/>
      <c r="D40" s="485" t="s">
        <v>253</v>
      </c>
      <c r="E40" s="486"/>
      <c r="F40" s="486"/>
      <c r="G40" s="486"/>
      <c r="H40" s="104"/>
      <c r="I40" s="105" t="s">
        <v>254</v>
      </c>
    </row>
    <row r="41" spans="1:9" ht="19.5" customHeight="1">
      <c r="B41" s="100" t="s">
        <v>255</v>
      </c>
      <c r="C41" s="106"/>
      <c r="D41" s="487" t="s">
        <v>256</v>
      </c>
      <c r="E41" s="488"/>
      <c r="F41" s="488"/>
      <c r="G41" s="488"/>
      <c r="H41" s="107"/>
      <c r="I41" s="108" t="s">
        <v>254</v>
      </c>
    </row>
    <row r="42" spans="1:9" ht="19.5" customHeight="1">
      <c r="B42" s="109" t="s">
        <v>257</v>
      </c>
      <c r="C42" s="489"/>
      <c r="D42" s="489"/>
      <c r="E42" s="489"/>
      <c r="F42" s="489"/>
      <c r="G42" s="489"/>
      <c r="H42" s="489"/>
      <c r="I42" s="490"/>
    </row>
    <row r="43" spans="1:9" ht="51.75" customHeight="1">
      <c r="B43" s="491"/>
      <c r="C43" s="492"/>
      <c r="D43" s="492"/>
      <c r="E43" s="492"/>
      <c r="F43" s="492"/>
      <c r="G43" s="492"/>
      <c r="H43" s="492"/>
      <c r="I43" s="493"/>
    </row>
    <row r="44" spans="1:9" ht="19.5" customHeight="1">
      <c r="B44" s="110"/>
      <c r="D44" s="111"/>
      <c r="E44" s="111"/>
      <c r="F44" s="111"/>
      <c r="G44" s="111"/>
      <c r="H44" s="111"/>
      <c r="I44" s="111"/>
    </row>
    <row r="45" spans="1:9" ht="48" customHeight="1">
      <c r="A45" s="86"/>
      <c r="B45" s="483" t="s">
        <v>258</v>
      </c>
      <c r="C45" s="483"/>
      <c r="D45" s="483"/>
      <c r="E45" s="483"/>
      <c r="F45" s="483"/>
      <c r="G45" s="483"/>
      <c r="H45" s="483"/>
      <c r="I45" s="483"/>
    </row>
    <row r="46" spans="1:9" s="87" customFormat="1" ht="36" customHeight="1">
      <c r="A46" s="93"/>
      <c r="B46" s="94" t="s">
        <v>26</v>
      </c>
      <c r="C46" s="95" t="s">
        <v>213</v>
      </c>
      <c r="D46" s="484" t="s">
        <v>259</v>
      </c>
      <c r="E46" s="484"/>
      <c r="F46" s="484"/>
      <c r="G46" s="484"/>
      <c r="H46" s="484"/>
      <c r="I46" s="484"/>
    </row>
    <row r="47" spans="1:9" ht="19.5" customHeight="1">
      <c r="B47" s="96" t="s">
        <v>260</v>
      </c>
      <c r="C47" s="97"/>
      <c r="D47" s="494" t="s">
        <v>33</v>
      </c>
      <c r="E47" s="494"/>
      <c r="F47" s="494"/>
      <c r="G47" s="494"/>
      <c r="H47" s="494"/>
      <c r="I47" s="494"/>
    </row>
    <row r="48" spans="1:9" ht="19.5" customHeight="1">
      <c r="B48" s="98"/>
      <c r="C48" s="99"/>
      <c r="D48" s="481" t="s">
        <v>36</v>
      </c>
      <c r="E48" s="481"/>
      <c r="F48" s="481"/>
      <c r="G48" s="481"/>
      <c r="H48" s="481"/>
      <c r="I48" s="481"/>
    </row>
    <row r="49" spans="1:9" ht="19.5" customHeight="1">
      <c r="B49" s="98"/>
      <c r="C49" s="99"/>
      <c r="D49" s="481" t="s">
        <v>34</v>
      </c>
      <c r="E49" s="481"/>
      <c r="F49" s="481"/>
      <c r="G49" s="481"/>
      <c r="H49" s="481"/>
      <c r="I49" s="481"/>
    </row>
    <row r="50" spans="1:9" ht="19.5" customHeight="1">
      <c r="B50" s="98"/>
      <c r="C50" s="99"/>
      <c r="D50" s="477" t="s">
        <v>35</v>
      </c>
      <c r="E50" s="477"/>
      <c r="F50" s="477"/>
      <c r="G50" s="477"/>
      <c r="H50" s="477"/>
      <c r="I50" s="477"/>
    </row>
    <row r="51" spans="1:9" ht="19.5" customHeight="1">
      <c r="B51" s="98"/>
      <c r="C51" s="112"/>
      <c r="D51" s="478" t="s">
        <v>261</v>
      </c>
      <c r="E51" s="478"/>
      <c r="F51" s="478"/>
      <c r="G51" s="478"/>
      <c r="H51" s="478"/>
      <c r="I51" s="478"/>
    </row>
    <row r="52" spans="1:9" ht="49.5" customHeight="1">
      <c r="B52" s="100"/>
      <c r="C52" s="113"/>
      <c r="D52" s="479"/>
      <c r="E52" s="479"/>
      <c r="F52" s="479"/>
      <c r="G52" s="479"/>
      <c r="H52" s="479"/>
      <c r="I52" s="479"/>
    </row>
    <row r="53" spans="1:9" ht="8.25" customHeight="1"/>
    <row r="59" spans="1:9" ht="19.5" customHeight="1">
      <c r="B59" s="85" t="s">
        <v>27</v>
      </c>
    </row>
    <row r="61" spans="1:9" ht="19.5" customHeight="1">
      <c r="B61" s="114"/>
    </row>
    <row r="63" spans="1:9" ht="19.5" customHeight="1">
      <c r="A63" s="91"/>
      <c r="B63" s="480"/>
      <c r="C63" s="480"/>
      <c r="D63" s="480"/>
      <c r="E63" s="480"/>
      <c r="F63" s="480"/>
      <c r="G63" s="115"/>
      <c r="H63" s="115"/>
      <c r="I63" s="91"/>
    </row>
    <row r="64" spans="1:9" ht="19.5" customHeight="1">
      <c r="A64" s="91"/>
      <c r="B64" s="475"/>
      <c r="C64" s="475"/>
      <c r="D64" s="475"/>
      <c r="E64" s="475"/>
      <c r="F64" s="475"/>
      <c r="G64" s="91"/>
      <c r="H64" s="91"/>
      <c r="I64" s="91"/>
    </row>
    <row r="65" spans="1:9" ht="19.5" customHeight="1">
      <c r="A65" s="91"/>
      <c r="B65" s="475"/>
      <c r="C65" s="475"/>
      <c r="D65" s="475"/>
      <c r="E65" s="475"/>
      <c r="F65" s="475"/>
      <c r="G65" s="91"/>
      <c r="H65" s="91"/>
      <c r="I65" s="91"/>
    </row>
    <row r="66" spans="1:9" ht="19.5" customHeight="1">
      <c r="A66" s="91"/>
      <c r="B66" s="475"/>
      <c r="C66" s="475"/>
      <c r="D66" s="475"/>
      <c r="E66" s="475"/>
      <c r="F66" s="475"/>
      <c r="G66" s="91"/>
      <c r="H66" s="91"/>
      <c r="I66" s="91"/>
    </row>
    <row r="67" spans="1:9" ht="19.5" customHeight="1">
      <c r="A67" s="91"/>
      <c r="B67" s="475"/>
      <c r="C67" s="475"/>
      <c r="D67" s="475"/>
      <c r="E67" s="475"/>
      <c r="F67" s="475"/>
      <c r="G67" s="91"/>
      <c r="H67" s="91"/>
      <c r="I67" s="91"/>
    </row>
    <row r="68" spans="1:9" ht="19.5" customHeight="1">
      <c r="A68" s="91"/>
      <c r="B68" s="475"/>
      <c r="C68" s="475"/>
      <c r="D68" s="475"/>
      <c r="E68" s="475"/>
      <c r="F68" s="475"/>
      <c r="G68" s="91"/>
      <c r="H68" s="91"/>
      <c r="I68" s="91"/>
    </row>
    <row r="69" spans="1:9" ht="19.5" customHeight="1">
      <c r="A69" s="91"/>
      <c r="B69" s="476"/>
      <c r="C69" s="476"/>
      <c r="D69" s="476"/>
      <c r="E69" s="476"/>
      <c r="F69" s="476"/>
      <c r="G69" s="115"/>
      <c r="H69" s="115"/>
      <c r="I69" s="91"/>
    </row>
    <row r="70" spans="1:9" ht="19.5" customHeight="1">
      <c r="A70" s="91"/>
      <c r="B70" s="91"/>
      <c r="C70" s="91"/>
      <c r="D70" s="91"/>
      <c r="E70" s="91"/>
      <c r="F70" s="91"/>
      <c r="G70" s="91"/>
      <c r="H70" s="91"/>
      <c r="I70" s="91"/>
    </row>
    <row r="71" spans="1:9" ht="19.5" customHeight="1">
      <c r="A71" s="91"/>
      <c r="B71" s="91"/>
      <c r="C71" s="91"/>
      <c r="D71" s="91"/>
      <c r="E71" s="91"/>
      <c r="F71" s="91"/>
      <c r="G71" s="91"/>
      <c r="H71" s="91"/>
      <c r="I71" s="91"/>
    </row>
    <row r="72" spans="1:9" ht="19.5" customHeight="1">
      <c r="A72" s="91"/>
      <c r="B72" s="91"/>
      <c r="C72" s="91"/>
      <c r="D72" s="91"/>
      <c r="E72" s="91"/>
      <c r="F72" s="91"/>
      <c r="G72" s="91"/>
      <c r="H72" s="91"/>
      <c r="I72" s="91"/>
    </row>
    <row r="73" spans="1:9" ht="19.5" customHeight="1">
      <c r="A73" s="91"/>
      <c r="B73" s="91"/>
      <c r="C73" s="91"/>
      <c r="D73" s="91"/>
      <c r="E73" s="91"/>
      <c r="F73" s="91"/>
      <c r="G73" s="91"/>
      <c r="H73" s="91"/>
      <c r="I73" s="91"/>
    </row>
    <row r="74" spans="1:9" ht="19.5" customHeight="1">
      <c r="A74" s="91"/>
      <c r="B74" s="91"/>
      <c r="C74" s="91"/>
      <c r="D74" s="91"/>
      <c r="E74" s="91"/>
      <c r="F74" s="91"/>
      <c r="G74" s="91"/>
      <c r="H74" s="91"/>
      <c r="I74" s="91"/>
    </row>
    <row r="75" spans="1:9" ht="19.5" customHeight="1">
      <c r="A75" s="91"/>
      <c r="B75" s="91"/>
      <c r="C75" s="91"/>
      <c r="D75" s="91"/>
      <c r="E75" s="91"/>
      <c r="F75" s="91"/>
      <c r="G75" s="91"/>
      <c r="H75" s="91"/>
      <c r="I75" s="91"/>
    </row>
  </sheetData>
  <mergeCells count="52">
    <mergeCell ref="D11:I11"/>
    <mergeCell ref="B3:I3"/>
    <mergeCell ref="G5:I5"/>
    <mergeCell ref="B7:C7"/>
    <mergeCell ref="B9:I9"/>
    <mergeCell ref="D10:I10"/>
    <mergeCell ref="D23:I23"/>
    <mergeCell ref="D12:I12"/>
    <mergeCell ref="D13:I13"/>
    <mergeCell ref="D14:I14"/>
    <mergeCell ref="D15:I15"/>
    <mergeCell ref="D16:I16"/>
    <mergeCell ref="D17:I17"/>
    <mergeCell ref="D18:I18"/>
    <mergeCell ref="D19:I19"/>
    <mergeCell ref="D20:I20"/>
    <mergeCell ref="D21:I21"/>
    <mergeCell ref="D22:I22"/>
    <mergeCell ref="D35:I35"/>
    <mergeCell ref="D24:I24"/>
    <mergeCell ref="D25:I25"/>
    <mergeCell ref="D26:I26"/>
    <mergeCell ref="D27:I27"/>
    <mergeCell ref="D28:I28"/>
    <mergeCell ref="D29:I29"/>
    <mergeCell ref="D30:I30"/>
    <mergeCell ref="D31:I31"/>
    <mergeCell ref="D32:I32"/>
    <mergeCell ref="D33:I33"/>
    <mergeCell ref="D34:I34"/>
    <mergeCell ref="D49:I49"/>
    <mergeCell ref="D36:I36"/>
    <mergeCell ref="B38:I38"/>
    <mergeCell ref="D39:I39"/>
    <mergeCell ref="D40:G40"/>
    <mergeCell ref="D41:G41"/>
    <mergeCell ref="C42:I42"/>
    <mergeCell ref="B43:I43"/>
    <mergeCell ref="B45:I45"/>
    <mergeCell ref="D46:I46"/>
    <mergeCell ref="D47:I47"/>
    <mergeCell ref="D48:I48"/>
    <mergeCell ref="B66:F66"/>
    <mergeCell ref="B67:F67"/>
    <mergeCell ref="B68:F68"/>
    <mergeCell ref="B69:F69"/>
    <mergeCell ref="D50:I50"/>
    <mergeCell ref="D51:I51"/>
    <mergeCell ref="D52:I52"/>
    <mergeCell ref="B63:F63"/>
    <mergeCell ref="B64:F64"/>
    <mergeCell ref="B65:F65"/>
  </mergeCells>
  <phoneticPr fontId="7"/>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9D2A-DE29-4927-918A-27974832AC28}">
  <dimension ref="A1:Q36"/>
  <sheetViews>
    <sheetView workbookViewId="0">
      <selection activeCell="E6" sqref="E6:L6"/>
    </sheetView>
  </sheetViews>
  <sheetFormatPr defaultRowHeight="18.75"/>
  <cols>
    <col min="1" max="14" width="5.625" style="183" customWidth="1"/>
    <col min="15" max="18" width="5.625" customWidth="1"/>
  </cols>
  <sheetData>
    <row r="1" spans="1:17">
      <c r="A1" s="183" t="s">
        <v>322</v>
      </c>
    </row>
    <row r="2" spans="1:17">
      <c r="A2" s="500" t="s">
        <v>321</v>
      </c>
      <c r="B2" s="500"/>
      <c r="C2" s="500"/>
      <c r="D2" s="500"/>
      <c r="E2" s="500"/>
      <c r="F2" s="500"/>
      <c r="G2" s="500"/>
      <c r="H2" s="500"/>
      <c r="I2" s="500"/>
      <c r="J2" s="500"/>
      <c r="K2" s="500"/>
      <c r="L2" s="500"/>
      <c r="M2" s="500"/>
      <c r="N2" s="500"/>
    </row>
    <row r="4" spans="1:17">
      <c r="B4" s="506" t="s">
        <v>320</v>
      </c>
      <c r="C4" s="506"/>
      <c r="D4" s="506"/>
      <c r="E4" s="508">
        <v>45748</v>
      </c>
      <c r="F4" s="508"/>
      <c r="G4" s="508"/>
      <c r="H4" s="508"/>
      <c r="I4" s="182">
        <v>0.375</v>
      </c>
      <c r="J4" s="184" t="s">
        <v>319</v>
      </c>
      <c r="K4" s="182">
        <v>0.66666666666666663</v>
      </c>
    </row>
    <row r="5" spans="1:17">
      <c r="B5" s="507" t="s">
        <v>313</v>
      </c>
      <c r="C5" s="507"/>
      <c r="D5" s="507"/>
      <c r="E5" s="505"/>
      <c r="F5" s="505"/>
      <c r="G5" s="505"/>
      <c r="H5" s="505"/>
      <c r="I5" s="505"/>
      <c r="J5" s="505"/>
      <c r="K5" s="505"/>
      <c r="L5" s="505"/>
    </row>
    <row r="6" spans="1:17">
      <c r="B6" s="507" t="s">
        <v>314</v>
      </c>
      <c r="C6" s="507"/>
      <c r="D6" s="507"/>
      <c r="E6" s="505"/>
      <c r="F6" s="505"/>
      <c r="G6" s="505"/>
      <c r="H6" s="505"/>
      <c r="I6" s="505"/>
      <c r="J6" s="505"/>
      <c r="K6" s="505"/>
      <c r="L6" s="505"/>
    </row>
    <row r="8" spans="1:17">
      <c r="A8" s="185" t="s">
        <v>130</v>
      </c>
      <c r="B8" s="511" t="s">
        <v>307</v>
      </c>
      <c r="C8" s="511"/>
      <c r="D8" s="511"/>
      <c r="E8" s="511"/>
      <c r="F8" s="501" t="s">
        <v>315</v>
      </c>
      <c r="G8" s="505"/>
      <c r="H8" s="505"/>
      <c r="I8" s="505"/>
      <c r="J8" s="502"/>
      <c r="K8" s="501" t="s">
        <v>316</v>
      </c>
      <c r="L8" s="502"/>
      <c r="M8" s="501" t="s">
        <v>318</v>
      </c>
      <c r="N8" s="502"/>
      <c r="Q8" s="181"/>
    </row>
    <row r="9" spans="1:17">
      <c r="A9" s="185">
        <v>1</v>
      </c>
      <c r="B9" s="511"/>
      <c r="C9" s="511"/>
      <c r="D9" s="511"/>
      <c r="E9" s="511"/>
      <c r="F9" s="501"/>
      <c r="G9" s="505"/>
      <c r="H9" s="505"/>
      <c r="I9" s="505"/>
      <c r="J9" s="502"/>
      <c r="K9" s="501"/>
      <c r="L9" s="502"/>
      <c r="M9" s="501"/>
      <c r="N9" s="502"/>
    </row>
    <row r="10" spans="1:17">
      <c r="A10" s="185">
        <v>2</v>
      </c>
      <c r="B10" s="511"/>
      <c r="C10" s="511"/>
      <c r="D10" s="511"/>
      <c r="E10" s="511"/>
      <c r="F10" s="501"/>
      <c r="G10" s="505"/>
      <c r="H10" s="505"/>
      <c r="I10" s="505"/>
      <c r="J10" s="502"/>
      <c r="K10" s="501"/>
      <c r="L10" s="502"/>
      <c r="M10" s="501"/>
      <c r="N10" s="502"/>
    </row>
    <row r="11" spans="1:17">
      <c r="A11" s="185">
        <v>3</v>
      </c>
      <c r="B11" s="511"/>
      <c r="C11" s="511"/>
      <c r="D11" s="511"/>
      <c r="E11" s="511"/>
      <c r="F11" s="501"/>
      <c r="G11" s="505"/>
      <c r="H11" s="505"/>
      <c r="I11" s="505"/>
      <c r="J11" s="502"/>
      <c r="K11" s="501"/>
      <c r="L11" s="502"/>
      <c r="M11" s="501"/>
      <c r="N11" s="502"/>
    </row>
    <row r="12" spans="1:17">
      <c r="A12" s="185">
        <v>4</v>
      </c>
      <c r="B12" s="511"/>
      <c r="C12" s="511"/>
      <c r="D12" s="511"/>
      <c r="E12" s="511"/>
      <c r="F12" s="501"/>
      <c r="G12" s="505"/>
      <c r="H12" s="505"/>
      <c r="I12" s="505"/>
      <c r="J12" s="502"/>
      <c r="K12" s="501"/>
      <c r="L12" s="502"/>
      <c r="M12" s="501"/>
      <c r="N12" s="502"/>
    </row>
    <row r="13" spans="1:17">
      <c r="A13" s="185">
        <v>5</v>
      </c>
      <c r="B13" s="511"/>
      <c r="C13" s="511"/>
      <c r="D13" s="511"/>
      <c r="E13" s="511"/>
      <c r="F13" s="501"/>
      <c r="G13" s="505"/>
      <c r="H13" s="505"/>
      <c r="I13" s="505"/>
      <c r="J13" s="502"/>
      <c r="K13" s="501"/>
      <c r="L13" s="502"/>
      <c r="M13" s="501"/>
      <c r="N13" s="502"/>
    </row>
    <row r="14" spans="1:17">
      <c r="A14" s="185">
        <v>6</v>
      </c>
      <c r="B14" s="511"/>
      <c r="C14" s="511"/>
      <c r="D14" s="511"/>
      <c r="E14" s="511"/>
      <c r="F14" s="501"/>
      <c r="G14" s="505"/>
      <c r="H14" s="505"/>
      <c r="I14" s="505"/>
      <c r="J14" s="502"/>
      <c r="K14" s="501"/>
      <c r="L14" s="502"/>
      <c r="M14" s="501"/>
      <c r="N14" s="502"/>
    </row>
    <row r="15" spans="1:17">
      <c r="A15" s="185">
        <v>7</v>
      </c>
      <c r="B15" s="511"/>
      <c r="C15" s="511"/>
      <c r="D15" s="511"/>
      <c r="E15" s="511"/>
      <c r="F15" s="501"/>
      <c r="G15" s="505"/>
      <c r="H15" s="505"/>
      <c r="I15" s="505"/>
      <c r="J15" s="502"/>
      <c r="K15" s="501"/>
      <c r="L15" s="502"/>
      <c r="M15" s="501"/>
      <c r="N15" s="502"/>
    </row>
    <row r="16" spans="1:17">
      <c r="A16" s="185">
        <v>8</v>
      </c>
      <c r="B16" s="511"/>
      <c r="C16" s="511"/>
      <c r="D16" s="511"/>
      <c r="E16" s="511"/>
      <c r="F16" s="501"/>
      <c r="G16" s="505"/>
      <c r="H16" s="505"/>
      <c r="I16" s="505"/>
      <c r="J16" s="502"/>
      <c r="K16" s="501"/>
      <c r="L16" s="502"/>
      <c r="M16" s="501"/>
      <c r="N16" s="502"/>
    </row>
    <row r="17" spans="1:14">
      <c r="A17" s="185">
        <v>9</v>
      </c>
      <c r="B17" s="511"/>
      <c r="C17" s="511"/>
      <c r="D17" s="511"/>
      <c r="E17" s="511"/>
      <c r="F17" s="501"/>
      <c r="G17" s="505"/>
      <c r="H17" s="505"/>
      <c r="I17" s="505"/>
      <c r="J17" s="502"/>
      <c r="K17" s="501"/>
      <c r="L17" s="502"/>
      <c r="M17" s="501"/>
      <c r="N17" s="502"/>
    </row>
    <row r="18" spans="1:14">
      <c r="A18" s="185">
        <v>10</v>
      </c>
      <c r="B18" s="511"/>
      <c r="C18" s="511"/>
      <c r="D18" s="511"/>
      <c r="E18" s="511"/>
      <c r="F18" s="501"/>
      <c r="G18" s="505"/>
      <c r="H18" s="505"/>
      <c r="I18" s="505"/>
      <c r="J18" s="502"/>
      <c r="K18" s="501"/>
      <c r="L18" s="502"/>
      <c r="M18" s="501"/>
      <c r="N18" s="502"/>
    </row>
    <row r="19" spans="1:14">
      <c r="A19" s="185">
        <v>11</v>
      </c>
      <c r="B19" s="511"/>
      <c r="C19" s="511"/>
      <c r="D19" s="511"/>
      <c r="E19" s="511"/>
      <c r="F19" s="501"/>
      <c r="G19" s="505"/>
      <c r="H19" s="505"/>
      <c r="I19" s="505"/>
      <c r="J19" s="502"/>
      <c r="K19" s="501"/>
      <c r="L19" s="502"/>
      <c r="M19" s="501"/>
      <c r="N19" s="502"/>
    </row>
    <row r="20" spans="1:14">
      <c r="A20" s="185">
        <v>12</v>
      </c>
      <c r="B20" s="511"/>
      <c r="C20" s="511"/>
      <c r="D20" s="511"/>
      <c r="E20" s="511"/>
      <c r="F20" s="501"/>
      <c r="G20" s="505"/>
      <c r="H20" s="505"/>
      <c r="I20" s="505"/>
      <c r="J20" s="502"/>
      <c r="K20" s="501"/>
      <c r="L20" s="502"/>
      <c r="M20" s="501"/>
      <c r="N20" s="502"/>
    </row>
    <row r="21" spans="1:14">
      <c r="A21" s="185">
        <v>13</v>
      </c>
      <c r="B21" s="511"/>
      <c r="C21" s="511"/>
      <c r="D21" s="511"/>
      <c r="E21" s="511"/>
      <c r="F21" s="501"/>
      <c r="G21" s="505"/>
      <c r="H21" s="505"/>
      <c r="I21" s="505"/>
      <c r="J21" s="502"/>
      <c r="K21" s="501"/>
      <c r="L21" s="502"/>
      <c r="M21" s="501"/>
      <c r="N21" s="502"/>
    </row>
    <row r="22" spans="1:14">
      <c r="A22" s="185">
        <v>14</v>
      </c>
      <c r="B22" s="511"/>
      <c r="C22" s="511"/>
      <c r="D22" s="511"/>
      <c r="E22" s="511"/>
      <c r="F22" s="501"/>
      <c r="G22" s="505"/>
      <c r="H22" s="505"/>
      <c r="I22" s="505"/>
      <c r="J22" s="502"/>
      <c r="K22" s="501"/>
      <c r="L22" s="502"/>
      <c r="M22" s="501"/>
      <c r="N22" s="502"/>
    </row>
    <row r="23" spans="1:14">
      <c r="A23" s="185">
        <v>15</v>
      </c>
      <c r="B23" s="511"/>
      <c r="C23" s="511"/>
      <c r="D23" s="511"/>
      <c r="E23" s="511"/>
      <c r="F23" s="501"/>
      <c r="G23" s="505"/>
      <c r="H23" s="505"/>
      <c r="I23" s="505"/>
      <c r="J23" s="502"/>
      <c r="K23" s="501"/>
      <c r="L23" s="502"/>
      <c r="M23" s="501"/>
      <c r="N23" s="502"/>
    </row>
    <row r="24" spans="1:14">
      <c r="A24" s="185">
        <v>16</v>
      </c>
      <c r="B24" s="511"/>
      <c r="C24" s="511"/>
      <c r="D24" s="511"/>
      <c r="E24" s="511"/>
      <c r="F24" s="501"/>
      <c r="G24" s="505"/>
      <c r="H24" s="505"/>
      <c r="I24" s="505"/>
      <c r="J24" s="502"/>
      <c r="K24" s="501"/>
      <c r="L24" s="502"/>
      <c r="M24" s="501"/>
      <c r="N24" s="502"/>
    </row>
    <row r="25" spans="1:14">
      <c r="A25" s="185">
        <v>17</v>
      </c>
      <c r="B25" s="511"/>
      <c r="C25" s="511"/>
      <c r="D25" s="511"/>
      <c r="E25" s="511"/>
      <c r="F25" s="501"/>
      <c r="G25" s="505"/>
      <c r="H25" s="505"/>
      <c r="I25" s="505"/>
      <c r="J25" s="502"/>
      <c r="K25" s="501"/>
      <c r="L25" s="502"/>
      <c r="M25" s="501"/>
      <c r="N25" s="502"/>
    </row>
    <row r="26" spans="1:14">
      <c r="A26" s="185">
        <v>18</v>
      </c>
      <c r="B26" s="511"/>
      <c r="C26" s="511"/>
      <c r="D26" s="511"/>
      <c r="E26" s="511"/>
      <c r="F26" s="501"/>
      <c r="G26" s="505"/>
      <c r="H26" s="505"/>
      <c r="I26" s="505"/>
      <c r="J26" s="502"/>
      <c r="K26" s="501"/>
      <c r="L26" s="502"/>
      <c r="M26" s="501"/>
      <c r="N26" s="502"/>
    </row>
    <row r="27" spans="1:14">
      <c r="A27" s="185">
        <v>19</v>
      </c>
      <c r="B27" s="511"/>
      <c r="C27" s="511"/>
      <c r="D27" s="511"/>
      <c r="E27" s="511"/>
      <c r="F27" s="501"/>
      <c r="G27" s="505"/>
      <c r="H27" s="505"/>
      <c r="I27" s="505"/>
      <c r="J27" s="502"/>
      <c r="K27" s="501"/>
      <c r="L27" s="502"/>
      <c r="M27" s="501"/>
      <c r="N27" s="502"/>
    </row>
    <row r="28" spans="1:14">
      <c r="A28" s="185">
        <v>20</v>
      </c>
      <c r="B28" s="511"/>
      <c r="C28" s="511"/>
      <c r="D28" s="511"/>
      <c r="E28" s="511"/>
      <c r="F28" s="501"/>
      <c r="G28" s="505"/>
      <c r="H28" s="505"/>
      <c r="I28" s="505"/>
      <c r="J28" s="502"/>
      <c r="K28" s="501"/>
      <c r="L28" s="502"/>
      <c r="M28" s="501"/>
      <c r="N28" s="502"/>
    </row>
    <row r="29" spans="1:14">
      <c r="A29" s="185">
        <v>21</v>
      </c>
      <c r="B29" s="511"/>
      <c r="C29" s="511"/>
      <c r="D29" s="511"/>
      <c r="E29" s="511"/>
      <c r="F29" s="501"/>
      <c r="G29" s="505"/>
      <c r="H29" s="505"/>
      <c r="I29" s="505"/>
      <c r="J29" s="502"/>
      <c r="K29" s="501"/>
      <c r="L29" s="502"/>
      <c r="M29" s="501"/>
      <c r="N29" s="502"/>
    </row>
    <row r="30" spans="1:14">
      <c r="A30" s="185">
        <v>22</v>
      </c>
      <c r="B30" s="511"/>
      <c r="C30" s="511"/>
      <c r="D30" s="511"/>
      <c r="E30" s="511"/>
      <c r="F30" s="501"/>
      <c r="G30" s="505"/>
      <c r="H30" s="505"/>
      <c r="I30" s="505"/>
      <c r="J30" s="502"/>
      <c r="K30" s="501"/>
      <c r="L30" s="502"/>
      <c r="M30" s="501"/>
      <c r="N30" s="502"/>
    </row>
    <row r="31" spans="1:14">
      <c r="A31" s="185">
        <v>23</v>
      </c>
      <c r="B31" s="511"/>
      <c r="C31" s="511"/>
      <c r="D31" s="511"/>
      <c r="E31" s="511"/>
      <c r="F31" s="501"/>
      <c r="G31" s="505"/>
      <c r="H31" s="505"/>
      <c r="I31" s="505"/>
      <c r="J31" s="502"/>
      <c r="K31" s="501"/>
      <c r="L31" s="502"/>
      <c r="M31" s="501"/>
      <c r="N31" s="502"/>
    </row>
    <row r="32" spans="1:14" ht="18.75" customHeight="1">
      <c r="A32" s="185">
        <v>24</v>
      </c>
      <c r="B32" s="511"/>
      <c r="C32" s="511"/>
      <c r="D32" s="511"/>
      <c r="E32" s="511"/>
      <c r="F32" s="501"/>
      <c r="G32" s="505"/>
      <c r="H32" s="505"/>
      <c r="I32" s="505"/>
      <c r="J32" s="502"/>
      <c r="K32" s="501"/>
      <c r="L32" s="502"/>
      <c r="M32" s="501"/>
      <c r="N32" s="502"/>
    </row>
    <row r="33" spans="1:14">
      <c r="A33" s="185">
        <v>25</v>
      </c>
      <c r="B33" s="511"/>
      <c r="C33" s="511"/>
      <c r="D33" s="511"/>
      <c r="E33" s="511"/>
      <c r="F33" s="501"/>
      <c r="G33" s="505"/>
      <c r="H33" s="505"/>
      <c r="I33" s="505"/>
      <c r="J33" s="502"/>
      <c r="K33" s="501"/>
      <c r="L33" s="502"/>
      <c r="M33" s="501"/>
      <c r="N33" s="502"/>
    </row>
    <row r="34" spans="1:14" ht="18.75" customHeight="1">
      <c r="F34" s="504" t="s">
        <v>317</v>
      </c>
      <c r="G34" s="504"/>
      <c r="H34" s="504"/>
      <c r="I34" s="509" t="s">
        <v>37</v>
      </c>
      <c r="J34" s="509"/>
      <c r="K34" s="503">
        <f>COUNTIF($K$9:$K$33,I34)</f>
        <v>0</v>
      </c>
      <c r="L34" s="503"/>
    </row>
    <row r="35" spans="1:14" ht="18.75" customHeight="1">
      <c r="F35" s="504"/>
      <c r="G35" s="504"/>
      <c r="H35" s="504"/>
      <c r="I35" s="510" t="s">
        <v>38</v>
      </c>
      <c r="J35" s="510"/>
      <c r="K35" s="503">
        <f>COUNTIF($K$9:$K$33,I35)</f>
        <v>0</v>
      </c>
      <c r="L35" s="503"/>
    </row>
    <row r="36" spans="1:14">
      <c r="F36" s="504"/>
      <c r="G36" s="504"/>
      <c r="H36" s="504"/>
      <c r="I36" s="510" t="s">
        <v>133</v>
      </c>
      <c r="J36" s="510"/>
      <c r="K36" s="503">
        <f>SUM(K34:K35)</f>
        <v>0</v>
      </c>
      <c r="L36" s="503"/>
    </row>
  </sheetData>
  <protectedRanges>
    <protectedRange sqref="F34 I34:I36 K34:K36" name="範囲1"/>
  </protectedRanges>
  <mergeCells count="118">
    <mergeCell ref="B14:E14"/>
    <mergeCell ref="B8:E8"/>
    <mergeCell ref="B33:E33"/>
    <mergeCell ref="B27:E27"/>
    <mergeCell ref="B28:E28"/>
    <mergeCell ref="B29:E29"/>
    <mergeCell ref="B30:E30"/>
    <mergeCell ref="B31:E31"/>
    <mergeCell ref="B32:E32"/>
    <mergeCell ref="B21:E21"/>
    <mergeCell ref="B22:E22"/>
    <mergeCell ref="B23:E23"/>
    <mergeCell ref="B24:E24"/>
    <mergeCell ref="B25:E25"/>
    <mergeCell ref="B26:E26"/>
    <mergeCell ref="I34:J34"/>
    <mergeCell ref="I35:J35"/>
    <mergeCell ref="I36:J36"/>
    <mergeCell ref="F33:J33"/>
    <mergeCell ref="M25:N25"/>
    <mergeCell ref="M26:N26"/>
    <mergeCell ref="M27:N27"/>
    <mergeCell ref="M28:N28"/>
    <mergeCell ref="M24:N24"/>
    <mergeCell ref="F24:J24"/>
    <mergeCell ref="F25:J25"/>
    <mergeCell ref="F26:J26"/>
    <mergeCell ref="M32:N32"/>
    <mergeCell ref="M33:N33"/>
    <mergeCell ref="E5:L5"/>
    <mergeCell ref="E6:L6"/>
    <mergeCell ref="E4:H4"/>
    <mergeCell ref="M18:N18"/>
    <mergeCell ref="M19:N19"/>
    <mergeCell ref="M20:N20"/>
    <mergeCell ref="M21:N21"/>
    <mergeCell ref="M22:N22"/>
    <mergeCell ref="M23:N23"/>
    <mergeCell ref="M8:N8"/>
    <mergeCell ref="M9:N9"/>
    <mergeCell ref="M10:N10"/>
    <mergeCell ref="M11:N11"/>
    <mergeCell ref="M12:N12"/>
    <mergeCell ref="M13:N13"/>
    <mergeCell ref="F20:J20"/>
    <mergeCell ref="F21:J21"/>
    <mergeCell ref="F22:J22"/>
    <mergeCell ref="M14:N14"/>
    <mergeCell ref="M15:N15"/>
    <mergeCell ref="M16:N16"/>
    <mergeCell ref="M17:N17"/>
    <mergeCell ref="B4:D4"/>
    <mergeCell ref="B5:D5"/>
    <mergeCell ref="B6:D6"/>
    <mergeCell ref="F8:J8"/>
    <mergeCell ref="F9:J9"/>
    <mergeCell ref="F10:J10"/>
    <mergeCell ref="M29:N29"/>
    <mergeCell ref="M30:N30"/>
    <mergeCell ref="M31:N31"/>
    <mergeCell ref="F23:J23"/>
    <mergeCell ref="F17:J17"/>
    <mergeCell ref="F18:J18"/>
    <mergeCell ref="F19:J19"/>
    <mergeCell ref="B15:E15"/>
    <mergeCell ref="B16:E16"/>
    <mergeCell ref="B17:E17"/>
    <mergeCell ref="B18:E18"/>
    <mergeCell ref="B19:E19"/>
    <mergeCell ref="B20:E20"/>
    <mergeCell ref="B9:E9"/>
    <mergeCell ref="B10:E10"/>
    <mergeCell ref="B11:E11"/>
    <mergeCell ref="B12:E12"/>
    <mergeCell ref="B13:E13"/>
    <mergeCell ref="F29:J29"/>
    <mergeCell ref="F30:J30"/>
    <mergeCell ref="F31:J31"/>
    <mergeCell ref="F32:J32"/>
    <mergeCell ref="F11:J11"/>
    <mergeCell ref="F12:J12"/>
    <mergeCell ref="F13:J13"/>
    <mergeCell ref="F14:J14"/>
    <mergeCell ref="F15:J15"/>
    <mergeCell ref="F16:J16"/>
    <mergeCell ref="K19:L19"/>
    <mergeCell ref="K8:L8"/>
    <mergeCell ref="K9:L9"/>
    <mergeCell ref="K10:L10"/>
    <mergeCell ref="K11:L11"/>
    <mergeCell ref="K12:L12"/>
    <mergeCell ref="K13:L13"/>
    <mergeCell ref="F27:J27"/>
    <mergeCell ref="F28:J28"/>
    <mergeCell ref="A2:N2"/>
    <mergeCell ref="K32:L32"/>
    <mergeCell ref="K33:L33"/>
    <mergeCell ref="K34:L34"/>
    <mergeCell ref="K35:L35"/>
    <mergeCell ref="K36:L36"/>
    <mergeCell ref="F34:H36"/>
    <mergeCell ref="K26:L26"/>
    <mergeCell ref="K27:L27"/>
    <mergeCell ref="K28:L28"/>
    <mergeCell ref="K29:L29"/>
    <mergeCell ref="K30:L30"/>
    <mergeCell ref="K31:L31"/>
    <mergeCell ref="K20:L20"/>
    <mergeCell ref="K21:L21"/>
    <mergeCell ref="K22:L22"/>
    <mergeCell ref="K23:L23"/>
    <mergeCell ref="K24:L24"/>
    <mergeCell ref="K25:L25"/>
    <mergeCell ref="K14:L14"/>
    <mergeCell ref="K15:L15"/>
    <mergeCell ref="K16:L16"/>
    <mergeCell ref="K17:L17"/>
    <mergeCell ref="K18:L18"/>
  </mergeCells>
  <phoneticPr fontId="7"/>
  <dataValidations count="1">
    <dataValidation type="list" allowBlank="1" showInputMessage="1" showErrorMessage="1" sqref="K9:K33" xr:uid="{38578745-716A-4227-9E18-D2BF45F4D2EE}">
      <formula1>$I$34:$I$35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heetViews>
  <sheetFormatPr defaultRowHeight="18.75"/>
  <cols>
    <col min="1" max="1" width="4" style="5" customWidth="1"/>
    <col min="2" max="2" width="9" style="5"/>
    <col min="3" max="3" width="11.125" style="5" customWidth="1"/>
    <col min="4" max="4" width="66.375" style="5" customWidth="1"/>
    <col min="5" max="5" width="10.375" style="5" customWidth="1"/>
    <col min="6" max="6" width="3.25" style="5" bestFit="1" customWidth="1"/>
    <col min="7" max="7" width="13" style="5" bestFit="1" customWidth="1"/>
    <col min="8" max="8" width="4.25" style="5" customWidth="1"/>
    <col min="9" max="9" width="9" style="5"/>
    <col min="10" max="10" width="11" style="5" bestFit="1" customWidth="1"/>
    <col min="11" max="11" width="66.375" style="5" customWidth="1"/>
    <col min="12" max="12" width="10.375" style="5" customWidth="1"/>
    <col min="13" max="13" width="3.25" style="5" bestFit="1" customWidth="1"/>
    <col min="14" max="14" width="13" style="5" bestFit="1" customWidth="1"/>
    <col min="15" max="15" width="1.625" style="5" customWidth="1"/>
    <col min="16" max="16384" width="9" style="5"/>
  </cols>
  <sheetData>
    <row r="1" spans="1:16378" s="9" customFormat="1" ht="40.5" customHeight="1">
      <c r="A1" s="30" t="s">
        <v>273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row>
    <row r="2" spans="1:16378">
      <c r="B2" s="16" t="s">
        <v>77</v>
      </c>
      <c r="I2" s="6"/>
    </row>
    <row r="3" spans="1:16378" ht="23.25">
      <c r="B3" s="520" t="s">
        <v>61</v>
      </c>
      <c r="C3" s="520"/>
      <c r="D3" s="520"/>
      <c r="E3" s="520"/>
      <c r="F3" s="520"/>
      <c r="G3" s="520"/>
      <c r="H3" s="520"/>
      <c r="I3" s="520"/>
      <c r="J3" s="520"/>
      <c r="K3" s="520"/>
      <c r="L3" s="520"/>
      <c r="M3" s="520"/>
      <c r="N3" s="520"/>
    </row>
    <row r="4" spans="1:16378">
      <c r="B4" s="7"/>
      <c r="C4" s="7"/>
      <c r="D4" s="7"/>
      <c r="E4" s="7"/>
      <c r="F4" s="7"/>
      <c r="G4" s="7"/>
      <c r="H4" s="7"/>
      <c r="I4" s="7"/>
      <c r="J4" s="7"/>
      <c r="K4" s="7"/>
      <c r="L4" s="7"/>
      <c r="M4" s="7"/>
      <c r="N4" s="7"/>
    </row>
    <row r="5" spans="1:16378" ht="47.25" customHeight="1">
      <c r="B5" s="28"/>
      <c r="C5" s="17" t="s">
        <v>41</v>
      </c>
      <c r="D5" s="517" t="s">
        <v>42</v>
      </c>
      <c r="E5" s="518"/>
      <c r="F5" s="519"/>
      <c r="G5" s="17" t="s">
        <v>43</v>
      </c>
      <c r="H5" s="18"/>
      <c r="I5" s="28"/>
      <c r="J5" s="17" t="s">
        <v>41</v>
      </c>
      <c r="K5" s="514" t="s">
        <v>52</v>
      </c>
      <c r="L5" s="515"/>
      <c r="M5" s="516"/>
      <c r="N5" s="17" t="s">
        <v>43</v>
      </c>
      <c r="P5" s="30" t="s">
        <v>74</v>
      </c>
      <c r="AI5" s="5" t="s">
        <v>41</v>
      </c>
      <c r="AJ5" s="5" t="s">
        <v>42</v>
      </c>
      <c r="AK5" s="5" t="s">
        <v>43</v>
      </c>
      <c r="AN5" s="5" t="s">
        <v>41</v>
      </c>
      <c r="AO5" s="5" t="s">
        <v>52</v>
      </c>
      <c r="AP5" s="5" t="s">
        <v>43</v>
      </c>
    </row>
    <row r="6" spans="1:16378" ht="48.75" customHeight="1">
      <c r="B6" s="19" t="s">
        <v>39</v>
      </c>
      <c r="C6" s="31" t="s">
        <v>69</v>
      </c>
      <c r="D6" s="26" t="s">
        <v>109</v>
      </c>
      <c r="E6" s="32" t="s">
        <v>69</v>
      </c>
      <c r="F6" s="20" t="s">
        <v>70</v>
      </c>
      <c r="G6" s="31" t="s">
        <v>69</v>
      </c>
      <c r="H6" s="18"/>
      <c r="I6" s="19" t="s">
        <v>54</v>
      </c>
      <c r="J6" s="31" t="s">
        <v>69</v>
      </c>
      <c r="K6" s="26" t="s">
        <v>114</v>
      </c>
      <c r="L6" s="23"/>
      <c r="M6" s="24"/>
      <c r="N6" s="31" t="s">
        <v>69</v>
      </c>
      <c r="P6" s="30" t="s">
        <v>75</v>
      </c>
      <c r="AH6" s="5" t="s">
        <v>82</v>
      </c>
      <c r="AJ6" s="5" t="s">
        <v>81</v>
      </c>
      <c r="AM6" s="5" t="s">
        <v>83</v>
      </c>
      <c r="AO6" s="5" t="s">
        <v>84</v>
      </c>
    </row>
    <row r="7" spans="1:16378" ht="48.75" customHeight="1">
      <c r="B7" s="19" t="s">
        <v>40</v>
      </c>
      <c r="C7" s="31" t="s">
        <v>69</v>
      </c>
      <c r="D7" s="26" t="s">
        <v>110</v>
      </c>
      <c r="E7" s="32" t="s">
        <v>69</v>
      </c>
      <c r="F7" s="20" t="s">
        <v>70</v>
      </c>
      <c r="G7" s="31" t="s">
        <v>69</v>
      </c>
      <c r="H7" s="18"/>
      <c r="I7" s="19" t="s">
        <v>55</v>
      </c>
      <c r="J7" s="31" t="s">
        <v>69</v>
      </c>
      <c r="K7" s="25" t="s">
        <v>115</v>
      </c>
      <c r="L7" s="18"/>
      <c r="M7" s="18"/>
      <c r="N7" s="31" t="s">
        <v>69</v>
      </c>
      <c r="AH7" s="5" t="s">
        <v>85</v>
      </c>
      <c r="AJ7" s="5" t="s">
        <v>86</v>
      </c>
      <c r="AM7" s="5" t="s">
        <v>87</v>
      </c>
      <c r="AO7" s="5" t="s">
        <v>88</v>
      </c>
    </row>
    <row r="8" spans="1:16378" ht="48.75" customHeight="1">
      <c r="B8" s="29"/>
      <c r="C8" s="18"/>
      <c r="D8" s="18"/>
      <c r="E8" s="18"/>
      <c r="F8" s="18"/>
      <c r="G8" s="18"/>
      <c r="H8" s="18"/>
      <c r="I8" s="29"/>
      <c r="J8" s="18"/>
      <c r="K8" s="18"/>
      <c r="L8" s="21"/>
      <c r="M8" s="21"/>
      <c r="N8" s="22"/>
    </row>
    <row r="9" spans="1:16378" ht="48.75" customHeight="1">
      <c r="B9" s="28"/>
      <c r="C9" s="17" t="s">
        <v>41</v>
      </c>
      <c r="D9" s="517" t="s">
        <v>49</v>
      </c>
      <c r="E9" s="518"/>
      <c r="F9" s="519"/>
      <c r="G9" s="17" t="s">
        <v>43</v>
      </c>
      <c r="H9" s="18"/>
      <c r="I9" s="28"/>
      <c r="J9" s="17" t="s">
        <v>41</v>
      </c>
      <c r="K9" s="514" t="s">
        <v>62</v>
      </c>
      <c r="L9" s="515"/>
      <c r="M9" s="516"/>
      <c r="N9" s="17" t="s">
        <v>43</v>
      </c>
      <c r="AI9" s="5" t="s">
        <v>41</v>
      </c>
      <c r="AJ9" s="5" t="s">
        <v>67</v>
      </c>
      <c r="AK9" s="5" t="s">
        <v>43</v>
      </c>
      <c r="AN9" s="5" t="s">
        <v>41</v>
      </c>
      <c r="AO9" s="5" t="s">
        <v>68</v>
      </c>
      <c r="AP9" s="5" t="s">
        <v>43</v>
      </c>
    </row>
    <row r="10" spans="1:16378" ht="48.75" customHeight="1">
      <c r="B10" s="19" t="s">
        <v>44</v>
      </c>
      <c r="C10" s="31" t="s">
        <v>69</v>
      </c>
      <c r="D10" s="26" t="s">
        <v>111</v>
      </c>
      <c r="E10" s="32" t="s">
        <v>69</v>
      </c>
      <c r="F10" s="20" t="s">
        <v>71</v>
      </c>
      <c r="G10" s="31" t="s">
        <v>69</v>
      </c>
      <c r="H10" s="18"/>
      <c r="I10" s="19" t="s">
        <v>56</v>
      </c>
      <c r="J10" s="31" t="s">
        <v>69</v>
      </c>
      <c r="K10" s="26" t="s">
        <v>116</v>
      </c>
      <c r="L10" s="23"/>
      <c r="M10" s="20"/>
      <c r="N10" s="31" t="s">
        <v>69</v>
      </c>
      <c r="AH10" s="5" t="s">
        <v>78</v>
      </c>
      <c r="AJ10" s="5" t="s">
        <v>89</v>
      </c>
      <c r="AM10" s="5" t="s">
        <v>90</v>
      </c>
      <c r="AO10" s="5" t="s">
        <v>91</v>
      </c>
    </row>
    <row r="11" spans="1:16378" ht="48.75" customHeight="1">
      <c r="B11" s="19" t="s">
        <v>45</v>
      </c>
      <c r="C11" s="31" t="s">
        <v>69</v>
      </c>
      <c r="D11" s="26" t="s">
        <v>112</v>
      </c>
      <c r="E11" s="32" t="s">
        <v>69</v>
      </c>
      <c r="F11" s="20" t="s">
        <v>71</v>
      </c>
      <c r="G11" s="31" t="s">
        <v>69</v>
      </c>
      <c r="H11" s="18"/>
      <c r="I11" s="29"/>
      <c r="J11" s="18"/>
      <c r="K11" s="18"/>
      <c r="L11" s="23"/>
      <c r="M11" s="23"/>
      <c r="N11" s="22"/>
      <c r="AH11" s="5" t="s">
        <v>79</v>
      </c>
      <c r="AJ11" s="5" t="s">
        <v>92</v>
      </c>
    </row>
    <row r="12" spans="1:16378" ht="48.75" customHeight="1">
      <c r="B12" s="29"/>
      <c r="C12" s="18"/>
      <c r="D12" s="15"/>
      <c r="E12" s="15"/>
      <c r="F12" s="15"/>
      <c r="G12" s="18"/>
      <c r="H12" s="18"/>
      <c r="I12" s="28"/>
      <c r="J12" s="17" t="s">
        <v>41</v>
      </c>
      <c r="K12" s="514" t="s">
        <v>63</v>
      </c>
      <c r="L12" s="515"/>
      <c r="M12" s="516"/>
      <c r="N12" s="17" t="s">
        <v>43</v>
      </c>
      <c r="AN12" s="5" t="s">
        <v>41</v>
      </c>
      <c r="AO12" s="5" t="s">
        <v>53</v>
      </c>
      <c r="AP12" s="5" t="s">
        <v>43</v>
      </c>
    </row>
    <row r="13" spans="1:16378" ht="48.75" customHeight="1">
      <c r="B13" s="28"/>
      <c r="C13" s="17" t="s">
        <v>41</v>
      </c>
      <c r="D13" s="517" t="s">
        <v>50</v>
      </c>
      <c r="E13" s="518"/>
      <c r="F13" s="519"/>
      <c r="G13" s="17" t="s">
        <v>43</v>
      </c>
      <c r="H13" s="18"/>
      <c r="I13" s="19" t="s">
        <v>57</v>
      </c>
      <c r="J13" s="31" t="s">
        <v>69</v>
      </c>
      <c r="K13" s="25" t="s">
        <v>64</v>
      </c>
      <c r="L13" s="23"/>
      <c r="M13" s="24"/>
      <c r="N13" s="31" t="s">
        <v>69</v>
      </c>
      <c r="AI13" s="5" t="s">
        <v>41</v>
      </c>
      <c r="AJ13" s="5" t="s">
        <v>50</v>
      </c>
      <c r="AK13" s="5" t="s">
        <v>43</v>
      </c>
      <c r="AM13" s="5" t="s">
        <v>93</v>
      </c>
      <c r="AO13" s="5" t="s">
        <v>94</v>
      </c>
    </row>
    <row r="14" spans="1:16378" ht="48.75" customHeight="1">
      <c r="B14" s="19" t="s">
        <v>46</v>
      </c>
      <c r="C14" s="31" t="s">
        <v>69</v>
      </c>
      <c r="D14" s="26" t="s">
        <v>107</v>
      </c>
      <c r="E14" s="36" t="s">
        <v>69</v>
      </c>
      <c r="F14" s="20" t="s">
        <v>106</v>
      </c>
      <c r="G14" s="31" t="s">
        <v>69</v>
      </c>
      <c r="H14" s="18"/>
      <c r="I14" s="19" t="s">
        <v>58</v>
      </c>
      <c r="J14" s="31" t="s">
        <v>69</v>
      </c>
      <c r="K14" s="25" t="s">
        <v>65</v>
      </c>
      <c r="L14" s="18"/>
      <c r="M14" s="18"/>
      <c r="N14" s="31" t="s">
        <v>69</v>
      </c>
      <c r="AH14" s="5" t="s">
        <v>80</v>
      </c>
      <c r="AJ14" s="5" t="s">
        <v>95</v>
      </c>
      <c r="AM14" s="5" t="s">
        <v>96</v>
      </c>
      <c r="AO14" s="5" t="s">
        <v>97</v>
      </c>
    </row>
    <row r="15" spans="1:16378" ht="48.75" customHeight="1">
      <c r="B15" s="19" t="s">
        <v>47</v>
      </c>
      <c r="C15" s="31" t="s">
        <v>69</v>
      </c>
      <c r="D15" s="26" t="s">
        <v>108</v>
      </c>
      <c r="E15" s="36" t="s">
        <v>69</v>
      </c>
      <c r="F15" s="20" t="s">
        <v>106</v>
      </c>
      <c r="G15" s="31" t="s">
        <v>69</v>
      </c>
      <c r="H15" s="18"/>
      <c r="I15" s="19" t="s">
        <v>59</v>
      </c>
      <c r="J15" s="31" t="s">
        <v>69</v>
      </c>
      <c r="K15" s="25" t="s">
        <v>117</v>
      </c>
      <c r="L15" s="21"/>
      <c r="M15" s="27"/>
      <c r="N15" s="31" t="s">
        <v>69</v>
      </c>
      <c r="AH15" s="5" t="s">
        <v>98</v>
      </c>
      <c r="AJ15" s="5" t="s">
        <v>99</v>
      </c>
      <c r="AM15" s="5" t="s">
        <v>100</v>
      </c>
      <c r="AO15" s="5" t="s">
        <v>101</v>
      </c>
    </row>
    <row r="16" spans="1:16378" ht="48.75" customHeight="1">
      <c r="B16" s="29"/>
      <c r="C16" s="18"/>
      <c r="D16" s="18"/>
      <c r="E16" s="18"/>
      <c r="F16" s="18"/>
      <c r="G16" s="18"/>
      <c r="H16" s="18"/>
      <c r="I16" s="19" t="s">
        <v>60</v>
      </c>
      <c r="J16" s="31" t="s">
        <v>69</v>
      </c>
      <c r="K16" s="26" t="s">
        <v>66</v>
      </c>
      <c r="L16" s="21"/>
      <c r="M16" s="20"/>
      <c r="N16" s="31" t="s">
        <v>69</v>
      </c>
      <c r="AM16" s="5" t="s">
        <v>102</v>
      </c>
      <c r="AO16" s="5" t="s">
        <v>103</v>
      </c>
    </row>
    <row r="17" spans="2:37" ht="48.75" customHeight="1">
      <c r="B17" s="28"/>
      <c r="C17" s="17" t="s">
        <v>41</v>
      </c>
      <c r="D17" s="517" t="s">
        <v>51</v>
      </c>
      <c r="E17" s="518"/>
      <c r="F17" s="519"/>
      <c r="G17" s="17" t="s">
        <v>43</v>
      </c>
      <c r="H17" s="18"/>
      <c r="I17" s="7"/>
      <c r="J17" s="7"/>
      <c r="K17" s="7"/>
      <c r="L17" s="37"/>
      <c r="M17" s="7"/>
      <c r="N17" s="7"/>
      <c r="AI17" s="5" t="s">
        <v>41</v>
      </c>
      <c r="AJ17" s="5" t="s">
        <v>51</v>
      </c>
      <c r="AK17" s="5" t="s">
        <v>43</v>
      </c>
    </row>
    <row r="18" spans="2:37" ht="49.5" customHeight="1">
      <c r="B18" s="19" t="s">
        <v>48</v>
      </c>
      <c r="C18" s="31" t="s">
        <v>69</v>
      </c>
      <c r="D18" s="26" t="s">
        <v>113</v>
      </c>
      <c r="E18" s="36" t="s">
        <v>69</v>
      </c>
      <c r="F18" s="20" t="s">
        <v>70</v>
      </c>
      <c r="G18" s="31" t="s">
        <v>69</v>
      </c>
      <c r="H18" s="18"/>
      <c r="AH18" s="5" t="s">
        <v>104</v>
      </c>
      <c r="AJ18" s="5" t="s">
        <v>105</v>
      </c>
    </row>
    <row r="19" spans="2:37" ht="24">
      <c r="B19" s="29"/>
      <c r="C19" s="18"/>
      <c r="D19" s="18"/>
      <c r="E19" s="18"/>
      <c r="F19" s="18"/>
      <c r="G19" s="18"/>
      <c r="H19" s="7"/>
    </row>
    <row r="20" spans="2:37" ht="21.75">
      <c r="B20" s="513" t="s">
        <v>118</v>
      </c>
      <c r="C20" s="513"/>
      <c r="D20" s="513"/>
      <c r="E20" s="513"/>
      <c r="F20" s="513"/>
      <c r="G20" s="513"/>
      <c r="H20" s="513"/>
      <c r="I20" s="513"/>
      <c r="J20" s="513"/>
      <c r="K20" s="513"/>
      <c r="L20" s="513"/>
      <c r="M20" s="513"/>
      <c r="N20" s="513"/>
    </row>
    <row r="21" spans="2:37" ht="25.5">
      <c r="B21" s="513" t="s">
        <v>119</v>
      </c>
      <c r="C21" s="513"/>
      <c r="D21" s="513"/>
      <c r="E21" s="513"/>
      <c r="F21" s="513"/>
      <c r="G21" s="513"/>
      <c r="H21" s="513"/>
      <c r="I21" s="513"/>
      <c r="J21" s="513"/>
      <c r="K21" s="513"/>
      <c r="L21" s="513"/>
      <c r="M21" s="513"/>
      <c r="N21" s="513"/>
    </row>
    <row r="22" spans="2:37">
      <c r="B22" s="512" t="s">
        <v>72</v>
      </c>
      <c r="C22" s="512"/>
      <c r="D22" s="512"/>
      <c r="E22" s="512"/>
      <c r="F22" s="512"/>
      <c r="G22" s="512"/>
      <c r="H22" s="512"/>
      <c r="I22" s="512"/>
      <c r="J22" s="512"/>
      <c r="K22" s="512"/>
      <c r="L22" s="512"/>
      <c r="M22" s="512"/>
      <c r="N22" s="512"/>
    </row>
    <row r="23" spans="2:37">
      <c r="B23" s="512" t="s">
        <v>73</v>
      </c>
      <c r="C23" s="512"/>
      <c r="D23" s="512"/>
      <c r="E23" s="512"/>
      <c r="F23" s="512"/>
      <c r="G23" s="512"/>
      <c r="H23" s="512"/>
      <c r="I23" s="512"/>
      <c r="J23" s="512"/>
      <c r="K23" s="512"/>
      <c r="L23" s="512"/>
      <c r="M23" s="512"/>
      <c r="N23" s="512"/>
    </row>
  </sheetData>
  <mergeCells count="12">
    <mergeCell ref="B3:N3"/>
    <mergeCell ref="D5:F5"/>
    <mergeCell ref="K5:M5"/>
    <mergeCell ref="D9:F9"/>
    <mergeCell ref="K9:M9"/>
    <mergeCell ref="B23:N23"/>
    <mergeCell ref="B21:N21"/>
    <mergeCell ref="K12:M12"/>
    <mergeCell ref="D17:F17"/>
    <mergeCell ref="B20:N20"/>
    <mergeCell ref="B22:N22"/>
    <mergeCell ref="D13:F13"/>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基礎入力</vt:lpstr>
      <vt:lpstr>実施状況報告書（活動組織）</vt:lpstr>
      <vt:lpstr>１活動記録（集合写真）</vt:lpstr>
      <vt:lpstr>２活動記録（作業写真整理帳）</vt:lpstr>
      <vt:lpstr>３モニタリング結果報告書（活動組織）</vt:lpstr>
      <vt:lpstr>４金銭出納簿（活動組織）</vt:lpstr>
      <vt:lpstr>集計・検算</vt:lpstr>
      <vt:lpstr>５実施状況整理票（活動組織）</vt:lpstr>
      <vt:lpstr>６効果チェックシート（活動組織）</vt:lpstr>
      <vt:lpstr>７関係人口名簿</vt:lpstr>
      <vt:lpstr>８クロコンチェック（活動組織）</vt:lpstr>
      <vt:lpstr>'実施状況報告書（活動組織）'!_Hlk92833663</vt:lpstr>
      <vt:lpstr>'１活動記録（集合写真）'!Print_Area</vt:lpstr>
      <vt:lpstr>'２活動記録（作業写真整理帳）'!Print_Area</vt:lpstr>
      <vt:lpstr>'３モニタリング結果報告書（活動組織）'!Print_Area</vt:lpstr>
      <vt:lpstr>'４金銭出納簿（活動組織）'!Print_Area</vt:lpstr>
      <vt:lpstr>'５実施状況整理票（活動組織）'!Print_Area</vt:lpstr>
      <vt:lpstr>'６効果チェックシート（活動組織）'!Print_Area</vt:lpstr>
      <vt:lpstr>'８クロコンチェック（活動組織）'!Print_Area</vt:lpstr>
      <vt:lpstr>基礎入力!Print_Area</vt:lpstr>
      <vt:lpstr>'実施状況報告書（活動組織）'!Print_Area</vt:lpstr>
      <vt:lpstr>集計・検算!Print_Area</vt:lpstr>
      <vt:lpstr>'４金銭出納簿（活動組織）'!Print_Titles</vt:lpstr>
      <vt:lpstr>'５実施状況整理票（活動組織）'!Print_Titles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2025-06-02T04:27:46Z</dcterms:modified>
</cp:coreProperties>
</file>